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<sst xmlns="http://schemas.openxmlformats.org/spreadsheetml/2006/main" count="452" uniqueCount="212">
  <si>
    <t>Отчет</t>
  </si>
  <si>
    <t>сводная бюджетная роспись, план года</t>
  </si>
  <si>
    <t>Наименование государственной программы, подпрограммы, мероприятия</t>
  </si>
  <si>
    <t>Источник финансирования</t>
  </si>
  <si>
    <t>Всего</t>
  </si>
  <si>
    <t>Областной бюджет</t>
  </si>
  <si>
    <t>Федеральный бюджет</t>
  </si>
  <si>
    <t>Подпрограмма "Реализация мер социальной поддержки отдельных категорий граждан"</t>
  </si>
  <si>
    <t>Подпрограмма "Развитие социального обслуживания населения"</t>
  </si>
  <si>
    <t>Подпрограмма "Реализация дополнительных мероприятий,  направленных на повышение качества жизни населения"</t>
  </si>
  <si>
    <t>Код целевой статьи расходов</t>
  </si>
  <si>
    <t>Код цели</t>
  </si>
  <si>
    <t>Объем финансовых ресурсов, тыс.рублей</t>
  </si>
  <si>
    <t>Государственная программа  Кемеровской области "Социальная поддержка населения Кузбасса"</t>
  </si>
  <si>
    <t>Мероприятие: 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</si>
  <si>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Мероприятие: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</si>
  <si>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Мероприятие: социальная поддержка Героев Советского Союза, Героев Российской Федерации и полных кавалеров ордена Славы</t>
  </si>
  <si>
    <t>Мероприятие: социальная поддержка Героев Социалистического Труда, Героев Труда Российской Федерации и полных кавалеров ордена Трудовой Славы</t>
  </si>
  <si>
    <t xml:space="preserve">Мероприятие: переподготовка и повышение квалификации кадров </t>
  </si>
  <si>
    <t>Мероприятие: компенсация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</si>
  <si>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Мероприятие: субсидии некоммерческим организациям, не являющимся государственными учреждениями Кемеровской области, для компенсации поставщикам социальных услуг, включенным в реестр поставщиков социальных услуг, но не участвующим в выполнении государственного задания (заказа), стоимости социальных услуг, предоставленных гражданам в соответствии с индивидуальной программой предоставления социальных услуг</t>
  </si>
  <si>
    <t>Средства бюджетов государственных внебюджетных фондов (Пенсионный фонд Российской Федерации)</t>
  </si>
  <si>
    <t>0210070010</t>
  </si>
  <si>
    <t>0390002043</t>
  </si>
  <si>
    <t>0210070020</t>
  </si>
  <si>
    <t>0390002044</t>
  </si>
  <si>
    <t>0210070030</t>
  </si>
  <si>
    <t>0390002045</t>
  </si>
  <si>
    <t>0210070040</t>
  </si>
  <si>
    <t>0390002081</t>
  </si>
  <si>
    <t>0210080030</t>
  </si>
  <si>
    <t>0210070060</t>
  </si>
  <si>
    <t>0390002082</t>
  </si>
  <si>
    <t>0210070070</t>
  </si>
  <si>
    <t>0390002083</t>
  </si>
  <si>
    <t>0210080040</t>
  </si>
  <si>
    <t>0210070080</t>
  </si>
  <si>
    <t>0210070090</t>
  </si>
  <si>
    <t>0210080050</t>
  </si>
  <si>
    <t>0210080070</t>
  </si>
  <si>
    <t>0210080080</t>
  </si>
  <si>
    <t>0390002061</t>
  </si>
  <si>
    <t>0210080100</t>
  </si>
  <si>
    <t>0210080110</t>
  </si>
  <si>
    <t>0210070120</t>
  </si>
  <si>
    <t>0210070140</t>
  </si>
  <si>
    <t>0210052400</t>
  </si>
  <si>
    <t>0210052800</t>
  </si>
  <si>
    <t>0210059400</t>
  </si>
  <si>
    <t>0210052200</t>
  </si>
  <si>
    <t>0210052500</t>
  </si>
  <si>
    <t>0210051980</t>
  </si>
  <si>
    <t>0210051370</t>
  </si>
  <si>
    <t>0220070160</t>
  </si>
  <si>
    <t>0390002055</t>
  </si>
  <si>
    <t>0220070170</t>
  </si>
  <si>
    <t>0390002056</t>
  </si>
  <si>
    <t>0220070180</t>
  </si>
  <si>
    <t>0220070190</t>
  </si>
  <si>
    <t>0390002087</t>
  </si>
  <si>
    <t>0220072980</t>
  </si>
  <si>
    <t>0230070210</t>
  </si>
  <si>
    <t>0230070220</t>
  </si>
  <si>
    <t>0230070240</t>
  </si>
  <si>
    <t>0230070250</t>
  </si>
  <si>
    <t>0230070260</t>
  </si>
  <si>
    <t>0230070270</t>
  </si>
  <si>
    <t>0240079520</t>
  </si>
  <si>
    <t>0240070280</t>
  </si>
  <si>
    <t>0250079531</t>
  </si>
  <si>
    <t>0250079533</t>
  </si>
  <si>
    <t>0390002074</t>
  </si>
  <si>
    <t>0390002057</t>
  </si>
  <si>
    <t>0390002063</t>
  </si>
  <si>
    <t>0390000032</t>
  </si>
  <si>
    <t>0390000033</t>
  </si>
  <si>
    <t>0220079537</t>
  </si>
  <si>
    <t>0250079536</t>
  </si>
  <si>
    <t>0200000000</t>
  </si>
  <si>
    <t>0210000000</t>
  </si>
  <si>
    <t>0220000000</t>
  </si>
  <si>
    <t>0230000000</t>
  </si>
  <si>
    <t>0240000000</t>
  </si>
  <si>
    <t>0250000000</t>
  </si>
  <si>
    <t>0210070850</t>
  </si>
  <si>
    <t>Е.А.Воронина</t>
  </si>
  <si>
    <t>0210070130</t>
  </si>
  <si>
    <t>Директор государственной программы:</t>
  </si>
  <si>
    <t>Исполнитель:</t>
  </si>
  <si>
    <t>об объеме финансовых ресурсов государственной программы Кемеровской области - Кузбасса</t>
  </si>
  <si>
    <t>"Социальная поддержка населения Кузбасса" на 2014-2024 годы</t>
  </si>
  <si>
    <t>Приложение № 1</t>
  </si>
  <si>
    <t xml:space="preserve">Мероприятие: обеспечение мер социальной поддержки ветеранов труда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 </t>
  </si>
  <si>
    <t>Мероприятие: меры социальной поддержки инвалидов в соответствии с Законом Кемеровской области от 14 февраля 2005 г. № 25-ОЗ  «О социальной поддержке инвалидов»</t>
  </si>
  <si>
    <t>Мероприятие: ежемесячная доплата к пенсии гражданам, входящим в состав совета старейшин при Губернаторе Кемеровской области, в соответствии с Законом Кемеровской области от 8 апреля 2008 г. № 16-ОЗ «О ежемесячной доплате к пенсии гражданам, входящим в состав совета старейшин при Губернаторе Кемеровской области»</t>
  </si>
  <si>
    <t>Мероприятие: меры социальной поддержки отдельных категорий многодетных матерей в соответствии с Законом Кемеровской области от 8 апреля 2008 г. №  14-ОЗ «О мерах социальной поддержки отдельных категорий многодетных матерей»</t>
  </si>
  <si>
    <t>Мероприятие: меры социальной поддержки отдельных категорий граждан в соответствии с Законом Кемеровской области от            27 января 2005 г. № 15-ОЗ  «О мерах социальной поддержки отдельных категорий граждан»</t>
  </si>
  <si>
    <t>Мероприятие: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</si>
  <si>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Мероприятие: меры социальной поддержки отдельных категорий приемных родителей в соответствии с Законом Кемеровской области от 7 февраля 2013 г. № 9-ОЗ «О мерах социальной поддержки отдельных категорий приемных родителей»</t>
  </si>
  <si>
    <t>Мероприятие: обеспечение мер социальной поддержки по оплате проезда отдельными видами транспорта в соответствии с Законом Кемеровской области от 28 декабря 2016 г. № 97-ОЗ «О мерах социальной поддержки по оплате проезда отдельными видами транспорта»</t>
  </si>
  <si>
    <t xml:space="preserve">Мероприятие: предоставление гражданам субсидий на оплату жилого помещения и коммунальных услуг      </t>
  </si>
  <si>
    <t>Мероприятие: пособие на ребенка в соответствии с Законом Кемеровской области от 18 ноября 2004 г. № 75-ОЗ «О размере, порядке назначения и выплаты пособия на ребенка»</t>
  </si>
  <si>
    <t>Мероприятие: социальная поддержка граждан, достигших возраста 70 лет, в соответствии с Законом Кемеровской области от 10 июня 2005 г. № 74-ОЗ  «О социальной поддержке граждан, достигших возраста  70 лет»</t>
  </si>
  <si>
    <t>Мероприятие: 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г.          № 140-ОЗ «О государственной социальной помощи малоимущим семьям и малоимущим одиноко проживающим гражданам»</t>
  </si>
  <si>
    <t>Мероприятие: денежная выплата отдельным категориям граждан в соответствии с Законом Кемеровской области от 12 декабря 2006 г. № 156-ОЗ  «О денежной выплате отдельным категориям граждан»</t>
  </si>
  <si>
    <t>Мероприятие:       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г. № 2-ОЗ           «О мерах социальной поддержки отдельных категорий граждан по оплате жилых помещений и (или) коммунальных услуг»</t>
  </si>
  <si>
    <t>Мероприятие:  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           от 7 декабря 2018 г. № 104-ОЗ "О некоторых вопросах в сфере погребения и похоронного дела в Кемеровской области»</t>
  </si>
  <si>
    <t>Мероприятие: мероприятия по проведению оздоровительной кампании детей</t>
  </si>
  <si>
    <t>Мероприятие: дополнительное материальное обеспечение отдельных категорий граждан</t>
  </si>
  <si>
    <t>Мероприятие: выплата ежемесячного денежного вознаграждения лицу, организовавшему приемную семью</t>
  </si>
  <si>
    <t>Мероприятие: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г. № 40-ФЗ «Об обязательном страховании гражданской ответственности владельцев транспортных средств»</t>
  </si>
  <si>
    <t>Мероприятие: осуществление переданных органам государственной власти субъектов Российской Федерации в соответствии с пунктом 3 статьи 25 Федерального закона               от 24 июня 1999 г.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</si>
  <si>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Мероприятие: осуществление полномочия по осуществлению ежегодной денежной выплаты лицам, награжденным нагрудным знаком «Почетный донор России»</t>
  </si>
  <si>
    <t>Мероприятие:     оплата жилищно-коммунальных услуг отдельным категориям граждан</t>
  </si>
  <si>
    <t>Мероприятие: мероприятия, необходимые для реализации отдельными льготными категориями граждан права на получение мер социальной поддержки</t>
  </si>
  <si>
    <t>Мероприятие: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
деятельности, полномочий физическими лицами), в соответствии с Федеральным законом от 19 мая 1995 г. № 81-ФЗ «О государственных пособиях гражданам, имеющим детей»</t>
  </si>
  <si>
    <t xml:space="preserve">Региональный проект «Финансовая поддержка семей при рождении детей» </t>
  </si>
  <si>
    <t>Мероприятие: меры социальной поддержки многодетных семей в соответствии с Законом Кемеровской области от 14 ноября 2005 г. № 123-ОЗ «О мерах социальной поддержки многодетных семей в Кемеровской области»</t>
  </si>
  <si>
    <t>Мероприятие: дополнительная мера социальной поддержки семей, имеющих детей, в соответствии с Законом Кемеровской области от 25 апреля 2011 г. № 51-ОЗ «О дополнительной мере социальной поддержки семей, имеющих детей»</t>
  </si>
  <si>
    <t>Мероприятие: выполнение полномочий Российской Федерации по осуществлению ежемесячной выплаты в связи с рождением (усыновлением) первого ребенка</t>
  </si>
  <si>
    <t>Мероприятие: 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</si>
  <si>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Мероприятие: обеспечение деятельности (оказание услуг)
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</si>
  <si>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Региональный проект «Разработка и реализация программы системной поддержки и повышения качества жизни граждан старшего поколения» («Старшее поколение»)</t>
  </si>
  <si>
    <t>Мероприятие: оказание адресной социальной помощи нуждающимся и социально незащищенным категориям граждан, семьям с детьми, семьям погибших шахтеров Кузбасса</t>
  </si>
  <si>
    <t>Мероприятие: создание доступной среды и социальная реабилитация инвалидов</t>
  </si>
  <si>
    <t>Мероприятие: организация и проведение социально значимых
мероприятий</t>
  </si>
  <si>
    <t>Мероприятие: организация и проведение социологических опросов, мониторингов социально-экономического и правового положения отдельных категорий граждан, конференций, коллегий и семинаров по вопросам социальной поддержки населения</t>
  </si>
  <si>
    <t>Мероприятие: мероприятия по повышению информированности граждан о системе социальной поддержки</t>
  </si>
  <si>
    <t xml:space="preserve">Подпрограмма «Повышение эффективности управления системой социальной поддержки и социального обслуживания» </t>
  </si>
  <si>
    <t>Мероприятие: обеспечение деятельности органов государственной власти</t>
  </si>
  <si>
    <t xml:space="preserve">Мероприятие: социальная поддержка и социальное обслуживание населения в части содержания органов местного самоуправления
</t>
  </si>
  <si>
    <t xml:space="preserve">Мероприятие: обеспечение деятельности подведомственных учреждений
</t>
  </si>
  <si>
    <t>Подпрограмма «Государственная поддержка социально ориентированных некоммерческих организаций»</t>
  </si>
  <si>
    <t>Мероприятие: субсидии некоммерческим организациям, не являющимся государственными учреждениями</t>
  </si>
  <si>
    <t>Субсидии некоммерческим организациям, не являющимся государственными учреждениями, для оплаты труда адвокатов, оказывающих бесплатную юридическую помощь гражданам в рамках государственной системы бесплатной юридической помощи, и компенсации их расходов на оказание бесплатной юридической помощи</t>
  </si>
  <si>
    <t>Субсидии некоммерческим организациям, не являющимся государственными учреждениями, для реализации социальных проектов поддержки детей, находящихся в трудной жизненной ситуации (ситуация, объективно нарушающая жизнедеятельность ребенка, которую он не может преодолеть самостоятельно или с помощью семьи: дети, оставшиеся без попечения родителей; безнадзорные и беспризорные дети; дети-инвалиды; дети, проживающие в малоимущих семьях)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</si>
  <si>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обеспечение безбарьерной среды жизнедеятельности, социальную адаптацию и интеграцию инвалидов и их семей</t>
  </si>
  <si>
    <t>Субсидии некоммерческим организациям, не являющимся государственными учреждениями, для реализации социальных проектов, направленных на улучшение качества жизни пожилых людей, социальную реабилитацию лиц, находящихся в трудной жизненной ситуации</t>
  </si>
  <si>
    <t>Мероприятие: создание системы долговременного ухода за гражданами пожилого возраста и инвалидами</t>
  </si>
  <si>
    <t>Мероприятие: дополнительная единовременная материальная помощь гражданам, пострадавшим в связи с пожаром, произошедшим в торгово-развлекательном центре «Зимняя вишня»</t>
  </si>
  <si>
    <t>А.М.Цигельник</t>
  </si>
  <si>
    <t>Министр социальной защиты населения Кузбасса</t>
  </si>
  <si>
    <t>Мероприятие: 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области-Кузбасса от 08 октября 2019 года № 108-ОЗ "О предоставлении компенсации расходов на уплату взноса на капитальный ремонт общего имущества в многоквартирном доме отдельным категориям граждан"</t>
  </si>
  <si>
    <t>Мероприятие: меры социальной поддержки работников муниципальных учреждений социального обслуживания в виде пособий и компенсаций в соответствии с Законом Кемеровской области от 30 октября 2007 г. № 132-ОЗ «О мерах социальной поддержки работников муниципальных учреждений социального обслуживания»</t>
  </si>
  <si>
    <t>Мероприятие: организация и проведение региональных конкурсов профессионального мастерства, направленных на повышение престижа профессии и стимулирование развития системы социальной поддержки и социального обслуживания населения</t>
  </si>
  <si>
    <t>Мероприятие: обеспечение мер социальной поддержки ветеранов Великой Отечественной войны, проработавших в тылу в период с 22 июня 1941 г. по 9 мая 1945 г.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г. № 105-ОЗ «О мерах социальной поддержки отдельной категории ветеранов Великой Отечественной войны и ветеранов труда»</t>
  </si>
  <si>
    <t>Мероприятие: 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г. № 114-ОЗ «О мерах социальной поддержки реабилитированных лиц и лиц, признанных пострадавшими от политических репрессий»</t>
  </si>
  <si>
    <t>Мероприятие:  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 от 17 сентября 1998 г. № 157-ФЗ «Об иммунопрофилактике инфекционных болезней»</t>
  </si>
  <si>
    <t xml:space="preserve">Мероприятие: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г. № 81-ФЗ «О государственных пособиях гражданам, имеющим детей»     </t>
  </si>
  <si>
    <t>Мероприятие: 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</si>
  <si>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Мероприятие: ежемесячная выплата на детей в возрасте от 3 до 7 лет</t>
  </si>
  <si>
    <t>Мероприятие: реализация пилотного проекта по вовлечению частных медицинских организаций в оказание медико-социальных услуг лицам в возрасте 65 лет и страше</t>
  </si>
  <si>
    <t>Мероприятие: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</si>
  <si>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Мероприятие: 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</si>
  <si>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</si>
  <si>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
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</si>
  <si>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</si>
  <si>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Мероприятие: финансовое обеспечение расходов, связанных с оплатой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</si>
  <si>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Мероприятие: ежемесячная выплата на детей в возрасте от трех до семи лет включительно</t>
  </si>
  <si>
    <t>за  2020 год</t>
  </si>
  <si>
    <t xml:space="preserve">кассовое исполнение </t>
  </si>
  <si>
    <t>возврат неиспользованных бюджетных средств отчетного года в текущем году</t>
  </si>
  <si>
    <t>процент исполнения плана
(графа 6 - графа 7) / графа 5 * 100%</t>
  </si>
  <si>
    <t>0210070110</t>
  </si>
  <si>
    <t>0390002163</t>
  </si>
  <si>
    <t>0210080090</t>
  </si>
  <si>
    <t>20-52400-00000-00000</t>
  </si>
  <si>
    <t>20-52800-00000-00000</t>
  </si>
  <si>
    <t>20-59000-00000-00400</t>
  </si>
  <si>
    <t>0210052700</t>
  </si>
  <si>
    <t>20-52700-00000-00000</t>
  </si>
  <si>
    <t>20-52200-00000-00000</t>
  </si>
  <si>
    <t>20-52500-00000-00000</t>
  </si>
  <si>
    <t>0210070150</t>
  </si>
  <si>
    <t>0210053800, 021005380F</t>
  </si>
  <si>
    <t>20-53800-00000-00000,20-5380F-00000-00000</t>
  </si>
  <si>
    <t>0210052520</t>
  </si>
  <si>
    <t>20-51370-00000-00000</t>
  </si>
  <si>
    <t>021Р170050</t>
  </si>
  <si>
    <t>021Р180010</t>
  </si>
  <si>
    <t>021Р155730</t>
  </si>
  <si>
    <t>20-55730-00000-00000</t>
  </si>
  <si>
    <t>021Р150840</t>
  </si>
  <si>
    <t>20-50840-00000-00000</t>
  </si>
  <si>
    <t>0210070840</t>
  </si>
  <si>
    <t>0210073870</t>
  </si>
  <si>
    <t>0390002208</t>
  </si>
  <si>
    <t>0210070200</t>
  </si>
  <si>
    <t>02100R3020, 02100R302F</t>
  </si>
  <si>
    <t>20-5302F-00000-000000, 20-53020-00000-000000</t>
  </si>
  <si>
    <t>20-53020-00000-000000, 20-5302F-00000-000000</t>
  </si>
  <si>
    <t>0220079580</t>
  </si>
  <si>
    <t>0220073880</t>
  </si>
  <si>
    <t>Мероприятие: меры социальной поддержки и стимулирования работников государственных учреждений социального обслуживания в виде пособий и компенсации в соответствии с Законом Кемеровской области от 13 июля 2005 г. № 86-ОЗ «О мерах социальной поддержки и стимулирования работников государственных учреждений социального обслуживания Кемеровской области»</t>
  </si>
  <si>
    <t>022P300000</t>
  </si>
  <si>
    <t>021P100000</t>
  </si>
  <si>
    <t>022P351090</t>
  </si>
  <si>
    <t>20-51090-0000-00000</t>
  </si>
  <si>
    <t>022P351630</t>
  </si>
  <si>
    <t>20-51630-00000-00000</t>
  </si>
  <si>
    <t>0220058340</t>
  </si>
  <si>
    <t>20-58340-00000-00000</t>
  </si>
  <si>
    <t>0220058370</t>
  </si>
  <si>
    <t>20-58370-00000-00000</t>
  </si>
  <si>
    <t>022K070160</t>
  </si>
  <si>
    <t>022K000000</t>
  </si>
  <si>
    <t>022K070170</t>
  </si>
  <si>
    <t>022K073880</t>
  </si>
  <si>
    <t>0240079540</t>
  </si>
  <si>
    <t>025007953E</t>
  </si>
  <si>
    <t>0390002046</t>
  </si>
  <si>
    <t>Заместитель председателя Правительства Кемеровской области – Кузбасса (по вопросам социального развития)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</si>
</sst>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р_."/>
    <numFmt numFmtId="189" formatCode="0.0"/>
    <numFmt numFmtId="190" formatCode="#,##0.0"/>
    <numFmt numFmtId="191" formatCode="#,##0.00_р_."/>
    <numFmt numFmtId="192" formatCode="#,##0.000_р_.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\ _₽"/>
  </numFmts>
  <fonts count="61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i/>
      <sz val="11"/>
      <color indexed="9"/>
      <name val="Arial"/>
      <family val="2"/>
    </font>
    <font>
      <i/>
      <sz val="10"/>
      <color indexed="9"/>
      <name val="Arial"/>
      <family val="2"/>
    </font>
    <font>
      <i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i/>
      <sz val="11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91" fontId="3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191" fontId="1" fillId="32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191" fontId="3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91" fontId="4" fillId="0" borderId="10" xfId="0" applyNumberFormat="1" applyFont="1" applyFill="1" applyBorder="1" applyAlignment="1">
      <alignment/>
    </xf>
    <xf numFmtId="191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87" fontId="2" fillId="0" borderId="10" xfId="58" applyFont="1" applyBorder="1" applyAlignment="1">
      <alignment wrapText="1"/>
    </xf>
    <xf numFmtId="187" fontId="3" fillId="0" borderId="10" xfId="58" applyFont="1" applyFill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191" fontId="3" fillId="0" borderId="10" xfId="58" applyNumberFormat="1" applyFont="1" applyFill="1" applyBorder="1" applyAlignment="1">
      <alignment/>
    </xf>
    <xf numFmtId="191" fontId="1" fillId="0" borderId="10" xfId="58" applyNumberFormat="1" applyFont="1" applyFill="1" applyBorder="1" applyAlignment="1">
      <alignment/>
    </xf>
    <xf numFmtId="191" fontId="1" fillId="0" borderId="10" xfId="58" applyNumberFormat="1" applyFont="1" applyFill="1" applyBorder="1" applyAlignment="1">
      <alignment/>
    </xf>
    <xf numFmtId="187" fontId="1" fillId="0" borderId="10" xfId="58" applyFont="1" applyFill="1" applyBorder="1" applyAlignment="1">
      <alignment/>
    </xf>
    <xf numFmtId="187" fontId="1" fillId="0" borderId="10" xfId="58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191" fontId="3" fillId="33" borderId="10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187" fontId="2" fillId="33" borderId="10" xfId="58" applyFont="1" applyFill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horizontal="center" wrapText="1"/>
    </xf>
    <xf numFmtId="188" fontId="1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91" fontId="10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horizontal="center" wrapText="1"/>
    </xf>
    <xf numFmtId="191" fontId="4" fillId="33" borderId="10" xfId="0" applyNumberFormat="1" applyFont="1" applyFill="1" applyBorder="1" applyAlignment="1">
      <alignment/>
    </xf>
    <xf numFmtId="191" fontId="10" fillId="33" borderId="10" xfId="0" applyNumberFormat="1" applyFont="1" applyFill="1" applyBorder="1" applyAlignment="1">
      <alignment/>
    </xf>
    <xf numFmtId="191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99" fontId="1" fillId="0" borderId="10" xfId="0" applyNumberFormat="1" applyFont="1" applyBorder="1" applyAlignment="1">
      <alignment/>
    </xf>
    <xf numFmtId="199" fontId="3" fillId="0" borderId="10" xfId="58" applyNumberFormat="1" applyFont="1" applyFill="1" applyBorder="1" applyAlignment="1">
      <alignment/>
    </xf>
    <xf numFmtId="191" fontId="3" fillId="0" borderId="0" xfId="0" applyNumberFormat="1" applyFont="1" applyFill="1" applyBorder="1" applyAlignment="1">
      <alignment/>
    </xf>
    <xf numFmtId="19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91" fontId="4" fillId="0" borderId="0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33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99" fontId="54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2" xfId="0" applyFont="1" applyFill="1" applyBorder="1" applyAlignment="1">
      <alignment horizontal="justify" wrapText="1"/>
    </xf>
    <xf numFmtId="0" fontId="0" fillId="0" borderId="13" xfId="0" applyFont="1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  <xf numFmtId="0" fontId="0" fillId="0" borderId="11" xfId="0" applyBorder="1" applyAlignment="1">
      <alignment horizontal="justify" wrapText="1"/>
    </xf>
    <xf numFmtId="0" fontId="0" fillId="0" borderId="12" xfId="0" applyNumberFormat="1" applyFont="1" applyBorder="1" applyAlignment="1">
      <alignment horizontal="justify" wrapText="1"/>
    </xf>
    <xf numFmtId="0" fontId="0" fillId="0" borderId="13" xfId="0" applyNumberFormat="1" applyFont="1" applyBorder="1" applyAlignment="1">
      <alignment horizontal="justify" wrapText="1"/>
    </xf>
    <xf numFmtId="0" fontId="0" fillId="0" borderId="11" xfId="0" applyNumberFormat="1" applyFont="1" applyBorder="1" applyAlignment="1">
      <alignment horizontal="justify" wrapText="1"/>
    </xf>
    <xf numFmtId="0" fontId="0" fillId="0" borderId="13" xfId="0" applyFont="1" applyBorder="1" applyAlignment="1">
      <alignment horizontal="justify" wrapText="1"/>
    </xf>
    <xf numFmtId="0" fontId="0" fillId="0" borderId="11" xfId="0" applyFont="1" applyBorder="1" applyAlignment="1">
      <alignment horizontal="justify" wrapText="1"/>
    </xf>
    <xf numFmtId="0" fontId="0" fillId="0" borderId="12" xfId="58" applyNumberFormat="1" applyFont="1" applyBorder="1" applyAlignment="1">
      <alignment horizontal="left" wrapText="1"/>
    </xf>
    <xf numFmtId="0" fontId="0" fillId="0" borderId="13" xfId="58" applyNumberFormat="1" applyFont="1" applyBorder="1" applyAlignment="1">
      <alignment horizontal="left" wrapText="1"/>
    </xf>
    <xf numFmtId="0" fontId="0" fillId="0" borderId="11" xfId="58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8" fillId="0" borderId="12" xfId="0" applyFont="1" applyBorder="1" applyAlignment="1">
      <alignment horizontal="justify" wrapText="1"/>
    </xf>
    <xf numFmtId="0" fontId="8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 wrapText="1"/>
    </xf>
    <xf numFmtId="0" fontId="0" fillId="0" borderId="12" xfId="0" applyFont="1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0" fillId="33" borderId="12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justify" wrapText="1"/>
    </xf>
    <xf numFmtId="0" fontId="0" fillId="33" borderId="13" xfId="0" applyFill="1" applyBorder="1" applyAlignment="1">
      <alignment horizontal="justify" wrapText="1"/>
    </xf>
    <xf numFmtId="0" fontId="0" fillId="33" borderId="11" xfId="0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0" fillId="33" borderId="13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0" fillId="33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3" xfId="0" applyFont="1" applyFill="1" applyBorder="1" applyAlignment="1">
      <alignment horizontal="justify" wrapText="1"/>
    </xf>
    <xf numFmtId="0" fontId="0" fillId="33" borderId="11" xfId="0" applyFont="1" applyFill="1" applyBorder="1" applyAlignment="1">
      <alignment horizontal="justify" wrapText="1"/>
    </xf>
    <xf numFmtId="0" fontId="8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5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33" borderId="10" xfId="0" applyFont="1" applyFill="1" applyBorder="1" applyAlignment="1">
      <alignment wrapText="1"/>
    </xf>
    <xf numFmtId="49" fontId="55" fillId="33" borderId="10" xfId="0" applyNumberFormat="1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49" fontId="55" fillId="0" borderId="10" xfId="0" applyNumberFormat="1" applyFont="1" applyFill="1" applyBorder="1" applyAlignment="1">
      <alignment wrapText="1"/>
    </xf>
    <xf numFmtId="49" fontId="55" fillId="0" borderId="10" xfId="0" applyNumberFormat="1" applyFont="1" applyFill="1" applyBorder="1" applyAlignment="1">
      <alignment horizontal="right" wrapText="1"/>
    </xf>
    <xf numFmtId="0" fontId="55" fillId="33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49" fontId="59" fillId="0" borderId="10" xfId="0" applyNumberFormat="1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"/>
  <sheetViews>
    <sheetView tabSelected="1" zoomScalePageLayoutView="0" workbookViewId="0" topLeftCell="A98">
      <selection activeCell="A249" sqref="A249"/>
    </sheetView>
  </sheetViews>
  <sheetFormatPr defaultColWidth="9.140625" defaultRowHeight="12.75" outlineLevelRow="1"/>
  <cols>
    <col min="1" max="1" width="65.28125" style="0" customWidth="1"/>
    <col min="2" max="2" width="28.28125" style="0" customWidth="1"/>
    <col min="3" max="3" width="11.140625" style="0" customWidth="1"/>
    <col min="4" max="4" width="11.421875" style="0" customWidth="1"/>
    <col min="5" max="5" width="20.8515625" style="0" customWidth="1"/>
    <col min="6" max="6" width="19.140625" style="0" customWidth="1"/>
    <col min="7" max="7" width="13.28125" style="0" customWidth="1"/>
    <col min="8" max="8" width="10.421875" style="0" customWidth="1"/>
  </cols>
  <sheetData>
    <row r="1" ht="12.75">
      <c r="F1" t="s">
        <v>91</v>
      </c>
    </row>
    <row r="2" spans="1:8" ht="15">
      <c r="A2" s="85" t="s">
        <v>0</v>
      </c>
      <c r="B2" s="85"/>
      <c r="C2" s="85"/>
      <c r="D2" s="85"/>
      <c r="E2" s="85"/>
      <c r="F2" s="85"/>
      <c r="G2" s="85"/>
      <c r="H2" s="85"/>
    </row>
    <row r="3" spans="1:8" ht="15" customHeight="1">
      <c r="A3" s="86" t="s">
        <v>89</v>
      </c>
      <c r="B3" s="86"/>
      <c r="C3" s="86"/>
      <c r="D3" s="86"/>
      <c r="E3" s="86"/>
      <c r="F3" s="86"/>
      <c r="G3" s="86"/>
      <c r="H3" s="86"/>
    </row>
    <row r="4" spans="1:8" ht="18" customHeight="1">
      <c r="A4" s="87" t="s">
        <v>90</v>
      </c>
      <c r="B4" s="87"/>
      <c r="C4" s="87"/>
      <c r="D4" s="87"/>
      <c r="E4" s="87"/>
      <c r="F4" s="87"/>
      <c r="G4" s="87"/>
      <c r="H4" s="87"/>
    </row>
    <row r="5" spans="1:8" ht="18.75" customHeight="1">
      <c r="A5" s="87" t="s">
        <v>159</v>
      </c>
      <c r="B5" s="87"/>
      <c r="C5" s="87"/>
      <c r="D5" s="87"/>
      <c r="E5" s="87"/>
      <c r="F5" s="87"/>
      <c r="G5" s="87"/>
      <c r="H5" s="87"/>
    </row>
    <row r="7" spans="1:8" ht="30.75" customHeight="1">
      <c r="A7" s="130" t="s">
        <v>2</v>
      </c>
      <c r="B7" s="130" t="s">
        <v>3</v>
      </c>
      <c r="C7" s="131" t="s">
        <v>10</v>
      </c>
      <c r="D7" s="131" t="s">
        <v>11</v>
      </c>
      <c r="E7" s="130" t="s">
        <v>12</v>
      </c>
      <c r="F7" s="130"/>
      <c r="G7" s="130"/>
      <c r="H7" s="130"/>
    </row>
    <row r="8" spans="1:8" ht="104.25" customHeight="1">
      <c r="A8" s="130"/>
      <c r="B8" s="130"/>
      <c r="C8" s="132"/>
      <c r="D8" s="132"/>
      <c r="E8" s="63" t="s">
        <v>1</v>
      </c>
      <c r="F8" s="64" t="s">
        <v>160</v>
      </c>
      <c r="G8" s="61" t="s">
        <v>161</v>
      </c>
      <c r="H8" s="65" t="s">
        <v>162</v>
      </c>
    </row>
    <row r="9" spans="1:8" ht="15">
      <c r="A9" s="59">
        <v>1</v>
      </c>
      <c r="B9" s="60">
        <v>2</v>
      </c>
      <c r="C9" s="17">
        <v>3</v>
      </c>
      <c r="D9" s="17">
        <v>4</v>
      </c>
      <c r="E9" s="60">
        <v>5</v>
      </c>
      <c r="F9" s="60">
        <v>6</v>
      </c>
      <c r="G9" s="62">
        <v>7</v>
      </c>
      <c r="H9" s="62">
        <v>8</v>
      </c>
    </row>
    <row r="10" spans="1:8" ht="27" customHeight="1">
      <c r="A10" s="127" t="s">
        <v>13</v>
      </c>
      <c r="B10" s="6" t="s">
        <v>4</v>
      </c>
      <c r="C10" s="23" t="s">
        <v>78</v>
      </c>
      <c r="D10" s="6"/>
      <c r="E10" s="8">
        <f>SUM(E11:E13)</f>
        <v>28141721.770000003</v>
      </c>
      <c r="F10" s="8">
        <f>SUM(F11:F13)</f>
        <v>27985449.030000005</v>
      </c>
      <c r="G10" s="8">
        <f>SUM(G11:G13)</f>
        <v>510.4</v>
      </c>
      <c r="H10" s="66">
        <f>((F10-G10)/E10)*100</f>
        <v>99.44288007222383</v>
      </c>
    </row>
    <row r="11" spans="1:8" ht="26.25" customHeight="1">
      <c r="A11" s="128"/>
      <c r="B11" s="6" t="s">
        <v>5</v>
      </c>
      <c r="C11" s="6"/>
      <c r="D11" s="6"/>
      <c r="E11" s="8">
        <f aca="true" t="shared" si="0" ref="E11:G12">E15+E142+E196+E217+E229</f>
        <v>17962368.050000004</v>
      </c>
      <c r="F11" s="8">
        <f t="shared" si="0"/>
        <v>17859470.950000003</v>
      </c>
      <c r="G11" s="8">
        <f t="shared" si="0"/>
        <v>510.4</v>
      </c>
      <c r="H11" s="66">
        <f aca="true" t="shared" si="1" ref="H11:H73">((F11-G11)/E11)*100</f>
        <v>99.42431031525378</v>
      </c>
    </row>
    <row r="12" spans="1:8" ht="27.75" customHeight="1">
      <c r="A12" s="128"/>
      <c r="B12" s="6" t="s">
        <v>6</v>
      </c>
      <c r="C12" s="6"/>
      <c r="D12" s="6"/>
      <c r="E12" s="8">
        <f t="shared" si="0"/>
        <v>10178528.16</v>
      </c>
      <c r="F12" s="8">
        <f t="shared" si="0"/>
        <v>10125152.53</v>
      </c>
      <c r="G12" s="8">
        <f t="shared" si="0"/>
        <v>0</v>
      </c>
      <c r="H12" s="66">
        <f t="shared" si="1"/>
        <v>99.4756056164411</v>
      </c>
    </row>
    <row r="13" spans="1:8" ht="75" customHeight="1">
      <c r="A13" s="129"/>
      <c r="B13" s="6" t="s">
        <v>21</v>
      </c>
      <c r="C13" s="6"/>
      <c r="D13" s="6"/>
      <c r="E13" s="8">
        <f>E17</f>
        <v>825.56</v>
      </c>
      <c r="F13" s="8">
        <f>F17</f>
        <v>825.55</v>
      </c>
      <c r="G13" s="8">
        <f>G17</f>
        <v>0</v>
      </c>
      <c r="H13" s="66">
        <f t="shared" si="1"/>
        <v>99.99878870100297</v>
      </c>
    </row>
    <row r="14" spans="1:8" ht="26.25" customHeight="1">
      <c r="A14" s="109" t="s">
        <v>7</v>
      </c>
      <c r="B14" s="5" t="s">
        <v>4</v>
      </c>
      <c r="C14" s="23" t="s">
        <v>79</v>
      </c>
      <c r="D14" s="5"/>
      <c r="E14" s="9">
        <f>SUM(E15:E17)</f>
        <v>19832844.07</v>
      </c>
      <c r="F14" s="9">
        <f>SUM(F15:F17)</f>
        <v>19739284.99</v>
      </c>
      <c r="G14" s="9">
        <f>SUM(G15:G17)</f>
        <v>375.76</v>
      </c>
      <c r="H14" s="66">
        <f t="shared" si="1"/>
        <v>99.52636727406085</v>
      </c>
    </row>
    <row r="15" spans="1:8" ht="23.25" customHeight="1">
      <c r="A15" s="110"/>
      <c r="B15" s="5" t="s">
        <v>5</v>
      </c>
      <c r="C15" s="19"/>
      <c r="D15" s="5"/>
      <c r="E15" s="9">
        <f>E19+E22+E25+E28+E31+E34+E43+E46+E49+E52+E55+E58+E61+E64+E67+E70+E73+E76+E79+E82+E85+E91+E94+E97+E100+E88+E109+E112+E130+E37+E103+E106+E115+E40+E133+E136+E139</f>
        <v>10269637.150000002</v>
      </c>
      <c r="F15" s="9">
        <f>F19+F22+F25+F28+F31+F34+F43+F46+F49+F52+F55+F58+F61+F64+F67+F70+F73+F76+F79+F82+F85+F91+F94+F97+F100+F88+F109+F112+F130+F37+F103+F106+F115+F40+F133+F136+F139</f>
        <v>10213436.339999998</v>
      </c>
      <c r="G15" s="9">
        <f>G19+G22+G25+G28+G31+G34+G43+G46+G49+G52+G55+G58+G61+G64+G67+G70+G73+G76+G79+G82+G85+G91+G94+G97+G100+G88+G109+G112+G130+G37+G103+G106+G115+G40+G133+G136+G139</f>
        <v>375.76</v>
      </c>
      <c r="H15" s="66">
        <f t="shared" si="1"/>
        <v>99.44908890963102</v>
      </c>
    </row>
    <row r="16" spans="1:8" ht="28.5" customHeight="1">
      <c r="A16" s="110"/>
      <c r="B16" s="5" t="s">
        <v>6</v>
      </c>
      <c r="C16" s="19"/>
      <c r="D16" s="5"/>
      <c r="E16" s="9">
        <f>E20+E23+E26+E29+E32+E35+E44+E47+E50+E53+E56+E59+E62+E65+E68+E71+E74+E77+E80+E83+E86+E89+E92+E95+E98+E101+E41+E116+E38+E110+E113+E134+E137+E140</f>
        <v>9562381.36</v>
      </c>
      <c r="F16" s="9">
        <f>F20+F23+F26+F29+F32+F35+F44+F47+F50+F53+F56+F59+F62+F65+F68+F71+F74+F77+F80+F83+F86+F89+F92+F95+F98+F101+F41+F116+F38+F110+F113+F134+F137+F140</f>
        <v>9525023.1</v>
      </c>
      <c r="G16" s="9">
        <f>G20+G23+G26+G29+G32+G35+G44+G47+G50+G53+G56+G59+G62+G65+G68+G71+G74+G77+G80+G83+G86+G89+G92+G95+G98+G101+G41+G116+G38+G110+G113+G134+G137+G140</f>
        <v>0</v>
      </c>
      <c r="H16" s="66">
        <f t="shared" si="1"/>
        <v>99.60932053853999</v>
      </c>
    </row>
    <row r="17" spans="1:8" ht="77.25" customHeight="1">
      <c r="A17" s="111"/>
      <c r="B17" s="6" t="s">
        <v>21</v>
      </c>
      <c r="C17" s="19"/>
      <c r="D17" s="5"/>
      <c r="E17" s="9">
        <f>E104+E107</f>
        <v>825.56</v>
      </c>
      <c r="F17" s="9">
        <f>F104+F107</f>
        <v>825.55</v>
      </c>
      <c r="G17" s="9">
        <f>G104+G107</f>
        <v>0</v>
      </c>
      <c r="H17" s="66">
        <f t="shared" si="1"/>
        <v>99.99878870100297</v>
      </c>
    </row>
    <row r="18" spans="1:8" ht="26.25" customHeight="1">
      <c r="A18" s="116" t="s">
        <v>92</v>
      </c>
      <c r="B18" s="7" t="s">
        <v>4</v>
      </c>
      <c r="C18" s="18"/>
      <c r="D18" s="7"/>
      <c r="E18" s="13">
        <f>SUM(E19:E20)</f>
        <v>877065</v>
      </c>
      <c r="F18" s="13">
        <f>SUM(F19:F20)</f>
        <v>873226.99</v>
      </c>
      <c r="G18" s="13">
        <f>SUM(G19:G20)</f>
        <v>0</v>
      </c>
      <c r="H18" s="66">
        <f t="shared" si="1"/>
        <v>99.56240301459984</v>
      </c>
    </row>
    <row r="19" spans="1:8" ht="27" customHeight="1">
      <c r="A19" s="95"/>
      <c r="B19" s="7" t="s">
        <v>5</v>
      </c>
      <c r="C19" s="23" t="s">
        <v>22</v>
      </c>
      <c r="D19" s="146" t="s">
        <v>23</v>
      </c>
      <c r="E19" s="12">
        <v>877065</v>
      </c>
      <c r="F19" s="12">
        <v>873226.99</v>
      </c>
      <c r="G19" s="66">
        <v>0</v>
      </c>
      <c r="H19" s="66">
        <f t="shared" si="1"/>
        <v>99.56240301459984</v>
      </c>
    </row>
    <row r="20" spans="1:8" ht="21" customHeight="1">
      <c r="A20" s="96"/>
      <c r="B20" s="7" t="s">
        <v>6</v>
      </c>
      <c r="C20" s="18"/>
      <c r="D20" s="147"/>
      <c r="E20" s="12"/>
      <c r="F20" s="11"/>
      <c r="G20" s="66"/>
      <c r="H20" s="66"/>
    </row>
    <row r="21" spans="1:8" ht="50.25" customHeight="1">
      <c r="A21" s="116" t="s">
        <v>145</v>
      </c>
      <c r="B21" s="7" t="s">
        <v>4</v>
      </c>
      <c r="C21" s="18"/>
      <c r="D21" s="147"/>
      <c r="E21" s="13">
        <f>SUM(E22:E23)</f>
        <v>30950.5</v>
      </c>
      <c r="F21" s="13">
        <f>SUM(F22:F23)</f>
        <v>30178.59</v>
      </c>
      <c r="G21" s="13">
        <f>SUM(G22:G23)</f>
        <v>0</v>
      </c>
      <c r="H21" s="66">
        <f t="shared" si="1"/>
        <v>97.50598536372596</v>
      </c>
    </row>
    <row r="22" spans="1:8" ht="18.75" customHeight="1">
      <c r="A22" s="95"/>
      <c r="B22" s="7" t="s">
        <v>5</v>
      </c>
      <c r="C22" s="23" t="s">
        <v>24</v>
      </c>
      <c r="D22" s="146" t="s">
        <v>25</v>
      </c>
      <c r="E22" s="12">
        <v>30950.5</v>
      </c>
      <c r="F22" s="10">
        <v>30178.59</v>
      </c>
      <c r="G22" s="66">
        <v>0</v>
      </c>
      <c r="H22" s="66">
        <f t="shared" si="1"/>
        <v>97.50598536372596</v>
      </c>
    </row>
    <row r="23" spans="1:8" ht="52.5" customHeight="1">
      <c r="A23" s="96"/>
      <c r="B23" s="7" t="s">
        <v>6</v>
      </c>
      <c r="C23" s="18"/>
      <c r="D23" s="147"/>
      <c r="E23" s="12"/>
      <c r="F23" s="11"/>
      <c r="G23" s="66"/>
      <c r="H23" s="66"/>
    </row>
    <row r="24" spans="1:8" ht="21.75" customHeight="1">
      <c r="A24" s="116" t="s">
        <v>146</v>
      </c>
      <c r="B24" s="7" t="s">
        <v>4</v>
      </c>
      <c r="C24" s="18"/>
      <c r="D24" s="147"/>
      <c r="E24" s="13">
        <f>SUM(E25:E26)</f>
        <v>114390.8</v>
      </c>
      <c r="F24" s="13">
        <f>SUM(F25:F26)</f>
        <v>112668.05</v>
      </c>
      <c r="G24" s="13">
        <f>SUM(G25:G26)</f>
        <v>0</v>
      </c>
      <c r="H24" s="66">
        <f t="shared" si="1"/>
        <v>98.49397853673547</v>
      </c>
    </row>
    <row r="25" spans="1:8" ht="18.75" customHeight="1">
      <c r="A25" s="95"/>
      <c r="B25" s="7" t="s">
        <v>5</v>
      </c>
      <c r="C25" s="23" t="s">
        <v>26</v>
      </c>
      <c r="D25" s="146" t="s">
        <v>27</v>
      </c>
      <c r="E25" s="12">
        <v>114390.8</v>
      </c>
      <c r="F25" s="12">
        <v>112668.05</v>
      </c>
      <c r="G25" s="66">
        <v>0</v>
      </c>
      <c r="H25" s="66">
        <f t="shared" si="1"/>
        <v>98.49397853673547</v>
      </c>
    </row>
    <row r="26" spans="1:8" ht="43.5" customHeight="1">
      <c r="A26" s="96"/>
      <c r="B26" s="7" t="s">
        <v>6</v>
      </c>
      <c r="C26" s="18"/>
      <c r="D26" s="7"/>
      <c r="E26" s="12"/>
      <c r="F26" s="11"/>
      <c r="G26" s="66"/>
      <c r="H26" s="66"/>
    </row>
    <row r="27" spans="1:8" ht="21" customHeight="1">
      <c r="A27" s="123" t="s">
        <v>93</v>
      </c>
      <c r="B27" s="33" t="s">
        <v>4</v>
      </c>
      <c r="C27" s="34"/>
      <c r="D27" s="148"/>
      <c r="E27" s="35">
        <f>SUM(E28:E29)</f>
        <v>62.7</v>
      </c>
      <c r="F27" s="35">
        <f>SUM(F28:F29)</f>
        <v>62.41</v>
      </c>
      <c r="G27" s="35">
        <f>SUM(G28:G29)</f>
        <v>0</v>
      </c>
      <c r="H27" s="66">
        <f t="shared" si="1"/>
        <v>99.53748006379584</v>
      </c>
    </row>
    <row r="28" spans="1:8" ht="18.75" customHeight="1">
      <c r="A28" s="124"/>
      <c r="B28" s="33" t="s">
        <v>5</v>
      </c>
      <c r="C28" s="38" t="s">
        <v>28</v>
      </c>
      <c r="D28" s="149" t="s">
        <v>72</v>
      </c>
      <c r="E28" s="36">
        <v>62.7</v>
      </c>
      <c r="F28" s="36">
        <v>62.41</v>
      </c>
      <c r="G28" s="66">
        <v>0</v>
      </c>
      <c r="H28" s="66">
        <f t="shared" si="1"/>
        <v>99.53748006379584</v>
      </c>
    </row>
    <row r="29" spans="1:8" ht="21.75" customHeight="1">
      <c r="A29" s="125"/>
      <c r="B29" s="33" t="s">
        <v>6</v>
      </c>
      <c r="C29" s="34"/>
      <c r="D29" s="148"/>
      <c r="E29" s="36"/>
      <c r="F29" s="40"/>
      <c r="G29" s="66"/>
      <c r="H29" s="66"/>
    </row>
    <row r="30" spans="1:8" ht="21.75" customHeight="1">
      <c r="A30" s="116" t="s">
        <v>94</v>
      </c>
      <c r="B30" s="7" t="s">
        <v>4</v>
      </c>
      <c r="C30" s="18"/>
      <c r="D30" s="147"/>
      <c r="E30" s="13">
        <f>SUM(E31:E32)</f>
        <v>230.6</v>
      </c>
      <c r="F30" s="13">
        <f>SUM(F31:F32)</f>
        <v>230.51</v>
      </c>
      <c r="G30" s="13">
        <f>SUM(G31:G32)</f>
        <v>0</v>
      </c>
      <c r="H30" s="66">
        <f t="shared" si="1"/>
        <v>99.96097137901128</v>
      </c>
    </row>
    <row r="31" spans="1:8" ht="25.5" customHeight="1">
      <c r="A31" s="95"/>
      <c r="B31" s="7" t="s">
        <v>5</v>
      </c>
      <c r="C31" s="75" t="s">
        <v>30</v>
      </c>
      <c r="D31" s="146"/>
      <c r="E31" s="12">
        <v>230.6</v>
      </c>
      <c r="F31" s="12">
        <v>230.51</v>
      </c>
      <c r="G31" s="66">
        <v>0</v>
      </c>
      <c r="H31" s="66">
        <f t="shared" si="1"/>
        <v>99.96097137901128</v>
      </c>
    </row>
    <row r="32" spans="1:8" ht="22.5" customHeight="1">
      <c r="A32" s="96"/>
      <c r="B32" s="7" t="s">
        <v>6</v>
      </c>
      <c r="C32" s="18"/>
      <c r="D32" s="147"/>
      <c r="E32" s="12"/>
      <c r="F32" s="11"/>
      <c r="G32" s="66"/>
      <c r="H32" s="66"/>
    </row>
    <row r="33" spans="1:8" ht="29.25" customHeight="1">
      <c r="A33" s="123" t="s">
        <v>95</v>
      </c>
      <c r="B33" s="33" t="s">
        <v>4</v>
      </c>
      <c r="C33" s="34"/>
      <c r="D33" s="148"/>
      <c r="E33" s="35">
        <f>SUM(E34:E35)</f>
        <v>28124</v>
      </c>
      <c r="F33" s="35">
        <f>SUM(F34:F35)</f>
        <v>26955.14</v>
      </c>
      <c r="G33" s="35">
        <f>SUM(G34:G35)</f>
        <v>0</v>
      </c>
      <c r="H33" s="66">
        <f t="shared" si="1"/>
        <v>95.84390556108661</v>
      </c>
    </row>
    <row r="34" spans="1:8" ht="18.75" customHeight="1">
      <c r="A34" s="136"/>
      <c r="B34" s="33" t="s">
        <v>5</v>
      </c>
      <c r="C34" s="76" t="s">
        <v>31</v>
      </c>
      <c r="D34" s="149" t="s">
        <v>32</v>
      </c>
      <c r="E34" s="36">
        <v>28124</v>
      </c>
      <c r="F34" s="36">
        <v>26955.14</v>
      </c>
      <c r="G34" s="66">
        <v>0</v>
      </c>
      <c r="H34" s="66">
        <f t="shared" si="1"/>
        <v>95.84390556108661</v>
      </c>
    </row>
    <row r="35" spans="1:8" ht="22.5" customHeight="1">
      <c r="A35" s="137"/>
      <c r="B35" s="33" t="s">
        <v>6</v>
      </c>
      <c r="C35" s="34"/>
      <c r="D35" s="148"/>
      <c r="E35" s="36"/>
      <c r="F35" s="36"/>
      <c r="G35" s="66"/>
      <c r="H35" s="66"/>
    </row>
    <row r="36" spans="1:8" ht="21" customHeight="1">
      <c r="A36" s="133" t="s">
        <v>98</v>
      </c>
      <c r="B36" s="26" t="s">
        <v>4</v>
      </c>
      <c r="C36" s="41"/>
      <c r="D36" s="150"/>
      <c r="E36" s="13">
        <f>SUM(E37:E38)</f>
        <v>215.7</v>
      </c>
      <c r="F36" s="13">
        <f>SUM(F37:F38)</f>
        <v>210.34</v>
      </c>
      <c r="G36" s="13">
        <f>SUM(G37:G38)</f>
        <v>0</v>
      </c>
      <c r="H36" s="66">
        <f t="shared" si="1"/>
        <v>97.51506722299492</v>
      </c>
    </row>
    <row r="37" spans="1:8" ht="21.75" customHeight="1">
      <c r="A37" s="134"/>
      <c r="B37" s="26" t="s">
        <v>5</v>
      </c>
      <c r="C37" s="77" t="s">
        <v>33</v>
      </c>
      <c r="D37" s="151" t="s">
        <v>34</v>
      </c>
      <c r="E37" s="12">
        <v>215.7</v>
      </c>
      <c r="F37" s="12">
        <v>210.34</v>
      </c>
      <c r="G37" s="66">
        <v>0</v>
      </c>
      <c r="H37" s="66">
        <f t="shared" si="1"/>
        <v>97.51506722299492</v>
      </c>
    </row>
    <row r="38" spans="1:8" ht="21.75" customHeight="1">
      <c r="A38" s="135"/>
      <c r="B38" s="26" t="s">
        <v>6</v>
      </c>
      <c r="C38" s="27"/>
      <c r="D38" s="152"/>
      <c r="E38" s="12"/>
      <c r="F38" s="12"/>
      <c r="G38" s="66"/>
      <c r="H38" s="66"/>
    </row>
    <row r="39" spans="1:8" ht="21.75" customHeight="1">
      <c r="A39" s="133" t="s">
        <v>97</v>
      </c>
      <c r="B39" s="26" t="s">
        <v>4</v>
      </c>
      <c r="C39" s="41"/>
      <c r="D39" s="150"/>
      <c r="E39" s="13">
        <f>SUM(E40:E41)</f>
        <v>601548.3</v>
      </c>
      <c r="F39" s="13">
        <f>SUM(F40:F41)</f>
        <v>593761.11</v>
      </c>
      <c r="G39" s="13">
        <f>SUM(G40:G41)</f>
        <v>0</v>
      </c>
      <c r="H39" s="66">
        <f t="shared" si="1"/>
        <v>98.70547552041955</v>
      </c>
    </row>
    <row r="40" spans="1:8" ht="21.75" customHeight="1">
      <c r="A40" s="134"/>
      <c r="B40" s="26" t="s">
        <v>5</v>
      </c>
      <c r="C40" s="77" t="s">
        <v>35</v>
      </c>
      <c r="D40" s="151"/>
      <c r="E40" s="12">
        <v>601548.3</v>
      </c>
      <c r="F40" s="36">
        <v>593761.11</v>
      </c>
      <c r="G40" s="66">
        <v>0</v>
      </c>
      <c r="H40" s="66">
        <f t="shared" si="1"/>
        <v>98.70547552041955</v>
      </c>
    </row>
    <row r="41" spans="1:8" ht="21.75" customHeight="1">
      <c r="A41" s="135"/>
      <c r="B41" s="26" t="s">
        <v>6</v>
      </c>
      <c r="C41" s="27"/>
      <c r="D41" s="152"/>
      <c r="E41" s="12"/>
      <c r="F41" s="12"/>
      <c r="G41" s="66"/>
      <c r="H41" s="66"/>
    </row>
    <row r="42" spans="1:8" ht="21" customHeight="1">
      <c r="A42" s="138" t="s">
        <v>96</v>
      </c>
      <c r="B42" s="33" t="s">
        <v>4</v>
      </c>
      <c r="C42" s="34"/>
      <c r="D42" s="148"/>
      <c r="E42" s="35">
        <f>SUM(E43:E44)</f>
        <v>13772.4</v>
      </c>
      <c r="F42" s="35">
        <f>SUM(F43:F44)</f>
        <v>13375.43</v>
      </c>
      <c r="G42" s="35">
        <f>SUM(G43:G44)</f>
        <v>0</v>
      </c>
      <c r="H42" s="66">
        <f t="shared" si="1"/>
        <v>97.11764107925998</v>
      </c>
    </row>
    <row r="43" spans="1:8" ht="21" customHeight="1">
      <c r="A43" s="139"/>
      <c r="B43" s="33" t="s">
        <v>5</v>
      </c>
      <c r="C43" s="76" t="s">
        <v>36</v>
      </c>
      <c r="D43" s="149" t="s">
        <v>210</v>
      </c>
      <c r="E43" s="36">
        <v>13772.4</v>
      </c>
      <c r="F43" s="36">
        <v>13375.43</v>
      </c>
      <c r="G43" s="66">
        <v>0</v>
      </c>
      <c r="H43" s="66">
        <f t="shared" si="1"/>
        <v>97.11764107925998</v>
      </c>
    </row>
    <row r="44" spans="1:8" ht="24.75" customHeight="1">
      <c r="A44" s="140"/>
      <c r="B44" s="33" t="s">
        <v>6</v>
      </c>
      <c r="C44" s="34"/>
      <c r="D44" s="148"/>
      <c r="E44" s="36"/>
      <c r="F44" s="40"/>
      <c r="G44" s="66"/>
      <c r="H44" s="66"/>
    </row>
    <row r="45" spans="1:8" ht="19.5" customHeight="1">
      <c r="A45" s="116" t="s">
        <v>99</v>
      </c>
      <c r="B45" s="7" t="s">
        <v>4</v>
      </c>
      <c r="C45" s="18"/>
      <c r="D45" s="147"/>
      <c r="E45" s="13">
        <f>SUM(E46:E47)</f>
        <v>1144196.7</v>
      </c>
      <c r="F45" s="13">
        <f>SUM(F46:F47)</f>
        <v>1128914.54</v>
      </c>
      <c r="G45" s="13">
        <f>SUM(G46:G47)</f>
        <v>0</v>
      </c>
      <c r="H45" s="66">
        <f t="shared" si="1"/>
        <v>98.66437650099849</v>
      </c>
    </row>
    <row r="46" spans="1:8" ht="18.75" customHeight="1">
      <c r="A46" s="95"/>
      <c r="B46" s="7" t="s">
        <v>5</v>
      </c>
      <c r="C46" s="75" t="s">
        <v>163</v>
      </c>
      <c r="D46" s="146" t="s">
        <v>164</v>
      </c>
      <c r="E46" s="12">
        <v>1144196.7</v>
      </c>
      <c r="F46" s="12">
        <v>1128914.54</v>
      </c>
      <c r="G46" s="66">
        <v>0</v>
      </c>
      <c r="H46" s="66">
        <f t="shared" si="1"/>
        <v>98.66437650099849</v>
      </c>
    </row>
    <row r="47" spans="1:8" ht="27" customHeight="1">
      <c r="A47" s="96"/>
      <c r="B47" s="7" t="s">
        <v>6</v>
      </c>
      <c r="C47" s="18"/>
      <c r="D47" s="147"/>
      <c r="E47" s="12"/>
      <c r="F47" s="11"/>
      <c r="G47" s="66"/>
      <c r="H47" s="66"/>
    </row>
    <row r="48" spans="1:8" ht="18.75" customHeight="1">
      <c r="A48" s="123" t="s">
        <v>100</v>
      </c>
      <c r="B48" s="33" t="s">
        <v>4</v>
      </c>
      <c r="C48" s="34"/>
      <c r="D48" s="148"/>
      <c r="E48" s="35">
        <f>SUM(E49:E50)</f>
        <v>1129755</v>
      </c>
      <c r="F48" s="35">
        <f>SUM(F49:F50)</f>
        <v>1127663.81</v>
      </c>
      <c r="G48" s="35">
        <f>SUM(G49:G50)</f>
        <v>0</v>
      </c>
      <c r="H48" s="66">
        <f t="shared" si="1"/>
        <v>99.81489880549323</v>
      </c>
    </row>
    <row r="49" spans="1:8" ht="18.75" customHeight="1">
      <c r="A49" s="141"/>
      <c r="B49" s="33" t="s">
        <v>5</v>
      </c>
      <c r="C49" s="76" t="s">
        <v>37</v>
      </c>
      <c r="D49" s="149"/>
      <c r="E49" s="36">
        <v>1129755</v>
      </c>
      <c r="F49" s="36">
        <v>1127663.81</v>
      </c>
      <c r="G49" s="66">
        <v>0</v>
      </c>
      <c r="H49" s="66">
        <f t="shared" si="1"/>
        <v>99.81489880549323</v>
      </c>
    </row>
    <row r="50" spans="1:8" ht="20.25" customHeight="1">
      <c r="A50" s="142"/>
      <c r="B50" s="33" t="s">
        <v>6</v>
      </c>
      <c r="C50" s="34"/>
      <c r="D50" s="33"/>
      <c r="E50" s="36"/>
      <c r="F50" s="40"/>
      <c r="G50" s="66"/>
      <c r="H50" s="66"/>
    </row>
    <row r="51" spans="1:8" ht="18.75" customHeight="1">
      <c r="A51" s="123" t="s">
        <v>101</v>
      </c>
      <c r="B51" s="33" t="s">
        <v>4</v>
      </c>
      <c r="C51" s="34"/>
      <c r="D51" s="33"/>
      <c r="E51" s="35">
        <f>SUM(E52:E53)</f>
        <v>796561</v>
      </c>
      <c r="F51" s="35">
        <f>SUM(F52:F53)</f>
        <v>794725.67</v>
      </c>
      <c r="G51" s="35">
        <f>SUM(G52:G53)</f>
        <v>0</v>
      </c>
      <c r="H51" s="66">
        <f t="shared" si="1"/>
        <v>99.76959328915174</v>
      </c>
    </row>
    <row r="52" spans="1:8" ht="18.75" customHeight="1">
      <c r="A52" s="124"/>
      <c r="B52" s="33" t="s">
        <v>5</v>
      </c>
      <c r="C52" s="76" t="s">
        <v>38</v>
      </c>
      <c r="D52" s="38"/>
      <c r="E52" s="36">
        <v>796561</v>
      </c>
      <c r="F52" s="36">
        <v>794725.67</v>
      </c>
      <c r="G52" s="66">
        <v>0</v>
      </c>
      <c r="H52" s="66">
        <f t="shared" si="1"/>
        <v>99.76959328915174</v>
      </c>
    </row>
    <row r="53" spans="1:8" ht="16.5" customHeight="1">
      <c r="A53" s="125"/>
      <c r="B53" s="33" t="s">
        <v>6</v>
      </c>
      <c r="C53" s="34"/>
      <c r="D53" s="33"/>
      <c r="E53" s="36"/>
      <c r="F53" s="40"/>
      <c r="G53" s="66"/>
      <c r="H53" s="66"/>
    </row>
    <row r="54" spans="1:8" ht="24.75" customHeight="1">
      <c r="A54" s="116" t="s">
        <v>102</v>
      </c>
      <c r="B54" s="7" t="s">
        <v>4</v>
      </c>
      <c r="C54" s="18"/>
      <c r="D54" s="7"/>
      <c r="E54" s="13">
        <f>SUM(E55:E56)</f>
        <v>1510</v>
      </c>
      <c r="F54" s="13">
        <f>SUM(F55:F56)</f>
        <v>1470.32</v>
      </c>
      <c r="G54" s="13">
        <f>SUM(G55:G56)</f>
        <v>0</v>
      </c>
      <c r="H54" s="66">
        <f t="shared" si="1"/>
        <v>97.37218543046357</v>
      </c>
    </row>
    <row r="55" spans="1:8" ht="25.5" customHeight="1">
      <c r="A55" s="95"/>
      <c r="B55" s="7" t="s">
        <v>5</v>
      </c>
      <c r="C55" s="75" t="s">
        <v>39</v>
      </c>
      <c r="D55" s="23"/>
      <c r="E55" s="12">
        <v>1510</v>
      </c>
      <c r="F55" s="12">
        <v>1470.32</v>
      </c>
      <c r="G55" s="66">
        <v>0</v>
      </c>
      <c r="H55" s="66">
        <f t="shared" si="1"/>
        <v>97.37218543046357</v>
      </c>
    </row>
    <row r="56" spans="1:8" ht="20.25" customHeight="1">
      <c r="A56" s="96"/>
      <c r="B56" s="7" t="s">
        <v>6</v>
      </c>
      <c r="C56" s="18"/>
      <c r="D56" s="7"/>
      <c r="E56" s="12"/>
      <c r="F56" s="11"/>
      <c r="G56" s="66"/>
      <c r="H56" s="66"/>
    </row>
    <row r="57" spans="1:8" ht="25.5" customHeight="1">
      <c r="A57" s="116" t="s">
        <v>103</v>
      </c>
      <c r="B57" s="7" t="s">
        <v>4</v>
      </c>
      <c r="C57" s="18"/>
      <c r="D57" s="147"/>
      <c r="E57" s="13">
        <f>SUM(E58:E59)</f>
        <v>25068.2</v>
      </c>
      <c r="F57" s="13">
        <f>SUM(F58:F59)</f>
        <v>24563.45</v>
      </c>
      <c r="G57" s="35">
        <f>SUM(G58:G59)</f>
        <v>0</v>
      </c>
      <c r="H57" s="66">
        <f t="shared" si="1"/>
        <v>97.98649284751198</v>
      </c>
    </row>
    <row r="58" spans="1:8" ht="26.25" customHeight="1">
      <c r="A58" s="95"/>
      <c r="B58" s="7" t="s">
        <v>5</v>
      </c>
      <c r="C58" s="75" t="s">
        <v>40</v>
      </c>
      <c r="D58" s="146" t="s">
        <v>41</v>
      </c>
      <c r="E58" s="12">
        <v>25068.2</v>
      </c>
      <c r="F58" s="12">
        <v>24563.45</v>
      </c>
      <c r="G58" s="66">
        <v>0</v>
      </c>
      <c r="H58" s="66">
        <f t="shared" si="1"/>
        <v>97.98649284751198</v>
      </c>
    </row>
    <row r="59" spans="1:8" ht="19.5" customHeight="1">
      <c r="A59" s="96"/>
      <c r="B59" s="7" t="s">
        <v>6</v>
      </c>
      <c r="C59" s="18"/>
      <c r="D59" s="147"/>
      <c r="E59" s="12"/>
      <c r="F59" s="11"/>
      <c r="G59" s="66"/>
      <c r="H59" s="66"/>
    </row>
    <row r="60" spans="1:8" ht="18.75" customHeight="1">
      <c r="A60" s="116" t="s">
        <v>104</v>
      </c>
      <c r="B60" s="7" t="s">
        <v>4</v>
      </c>
      <c r="C60" s="18"/>
      <c r="D60" s="7"/>
      <c r="E60" s="13">
        <f>SUM(E61:E62)</f>
        <v>15676.2</v>
      </c>
      <c r="F60" s="13">
        <f>SUM(F61:F62)</f>
        <v>15357.14</v>
      </c>
      <c r="G60" s="13">
        <f>SUM(G61:G62)</f>
        <v>0</v>
      </c>
      <c r="H60" s="66">
        <f t="shared" si="1"/>
        <v>97.96468531914621</v>
      </c>
    </row>
    <row r="61" spans="1:8" ht="18.75" customHeight="1">
      <c r="A61" s="95"/>
      <c r="B61" s="7" t="s">
        <v>5</v>
      </c>
      <c r="C61" s="75" t="s">
        <v>165</v>
      </c>
      <c r="D61" s="23"/>
      <c r="E61" s="12">
        <v>15676.2</v>
      </c>
      <c r="F61" s="12">
        <v>15357.14</v>
      </c>
      <c r="G61" s="66">
        <v>0</v>
      </c>
      <c r="H61" s="66">
        <f t="shared" si="1"/>
        <v>97.96468531914621</v>
      </c>
    </row>
    <row r="62" spans="1:8" ht="21.75" customHeight="1">
      <c r="A62" s="96"/>
      <c r="B62" s="7" t="s">
        <v>6</v>
      </c>
      <c r="C62" s="18"/>
      <c r="D62" s="7"/>
      <c r="E62" s="12"/>
      <c r="F62" s="11"/>
      <c r="G62" s="66"/>
      <c r="H62" s="66"/>
    </row>
    <row r="63" spans="1:8" ht="27.75" customHeight="1">
      <c r="A63" s="116" t="s">
        <v>105</v>
      </c>
      <c r="B63" s="7" t="s">
        <v>4</v>
      </c>
      <c r="C63" s="18"/>
      <c r="D63" s="7"/>
      <c r="E63" s="13">
        <f>SUM(E64:E65)</f>
        <v>3511315</v>
      </c>
      <c r="F63" s="13">
        <f>SUM(F64:F65)</f>
        <v>3499152.03</v>
      </c>
      <c r="G63" s="13">
        <f>SUM(G64:G65)</f>
        <v>0</v>
      </c>
      <c r="H63" s="66">
        <f t="shared" si="1"/>
        <v>99.65360641241244</v>
      </c>
    </row>
    <row r="64" spans="1:8" ht="25.5" customHeight="1">
      <c r="A64" s="95"/>
      <c r="B64" s="7" t="s">
        <v>5</v>
      </c>
      <c r="C64" s="75" t="s">
        <v>42</v>
      </c>
      <c r="D64" s="23"/>
      <c r="E64" s="12">
        <v>3511315</v>
      </c>
      <c r="F64" s="12">
        <v>3499152.03</v>
      </c>
      <c r="G64" s="66">
        <v>0</v>
      </c>
      <c r="H64" s="66">
        <f t="shared" si="1"/>
        <v>99.65360641241244</v>
      </c>
    </row>
    <row r="65" spans="1:8" ht="38.25" customHeight="1">
      <c r="A65" s="96"/>
      <c r="B65" s="7" t="s">
        <v>6</v>
      </c>
      <c r="C65" s="18"/>
      <c r="D65" s="7"/>
      <c r="E65" s="12"/>
      <c r="F65" s="11"/>
      <c r="G65" s="66"/>
      <c r="H65" s="66"/>
    </row>
    <row r="66" spans="1:8" ht="34.5" customHeight="1">
      <c r="A66" s="123" t="s">
        <v>106</v>
      </c>
      <c r="B66" s="33" t="s">
        <v>4</v>
      </c>
      <c r="C66" s="34"/>
      <c r="D66" s="33"/>
      <c r="E66" s="35">
        <f>SUM(E67:E68)</f>
        <v>50083</v>
      </c>
      <c r="F66" s="35">
        <f>SUM(F67:F68)</f>
        <v>47551.48</v>
      </c>
      <c r="G66" s="13">
        <f>SUM(G67:G68)</f>
        <v>5.34</v>
      </c>
      <c r="H66" s="66">
        <f t="shared" si="1"/>
        <v>94.93468841722742</v>
      </c>
    </row>
    <row r="67" spans="1:8" ht="25.5" customHeight="1">
      <c r="A67" s="124"/>
      <c r="B67" s="33" t="s">
        <v>5</v>
      </c>
      <c r="C67" s="76" t="s">
        <v>43</v>
      </c>
      <c r="D67" s="76" t="s">
        <v>73</v>
      </c>
      <c r="E67" s="36">
        <v>50083</v>
      </c>
      <c r="F67" s="36">
        <v>47551.48</v>
      </c>
      <c r="G67" s="66">
        <v>5.34</v>
      </c>
      <c r="H67" s="66">
        <f t="shared" si="1"/>
        <v>94.93468841722742</v>
      </c>
    </row>
    <row r="68" spans="1:8" ht="18.75" customHeight="1">
      <c r="A68" s="125"/>
      <c r="B68" s="33" t="s">
        <v>6</v>
      </c>
      <c r="C68" s="34"/>
      <c r="D68" s="33"/>
      <c r="E68" s="36"/>
      <c r="F68" s="40"/>
      <c r="G68" s="66"/>
      <c r="H68" s="66"/>
    </row>
    <row r="69" spans="1:8" ht="24" customHeight="1">
      <c r="A69" s="116" t="s">
        <v>107</v>
      </c>
      <c r="B69" s="7" t="s">
        <v>4</v>
      </c>
      <c r="C69" s="18"/>
      <c r="D69" s="7"/>
      <c r="E69" s="13">
        <f>SUM(E70:E71)</f>
        <v>0</v>
      </c>
      <c r="F69" s="13">
        <f>SUM(F70:F71)</f>
        <v>0</v>
      </c>
      <c r="G69" s="35">
        <f>SUM(G70:G71)</f>
        <v>0</v>
      </c>
      <c r="H69" s="84" t="e">
        <f t="shared" si="1"/>
        <v>#DIV/0!</v>
      </c>
    </row>
    <row r="70" spans="1:8" ht="18.75" customHeight="1">
      <c r="A70" s="95"/>
      <c r="B70" s="7" t="s">
        <v>5</v>
      </c>
      <c r="C70" s="75" t="s">
        <v>44</v>
      </c>
      <c r="D70" s="23"/>
      <c r="E70" s="12">
        <v>0</v>
      </c>
      <c r="F70" s="12">
        <v>0</v>
      </c>
      <c r="G70" s="66">
        <v>0</v>
      </c>
      <c r="H70" s="84" t="e">
        <f t="shared" si="1"/>
        <v>#DIV/0!</v>
      </c>
    </row>
    <row r="71" spans="1:8" ht="24" customHeight="1">
      <c r="A71" s="96"/>
      <c r="B71" s="7" t="s">
        <v>6</v>
      </c>
      <c r="C71" s="18"/>
      <c r="D71" s="7"/>
      <c r="E71" s="12"/>
      <c r="F71" s="12"/>
      <c r="G71" s="66"/>
      <c r="H71" s="66"/>
    </row>
    <row r="72" spans="1:8" ht="24.75" customHeight="1">
      <c r="A72" s="116" t="s">
        <v>109</v>
      </c>
      <c r="B72" s="7" t="s">
        <v>4</v>
      </c>
      <c r="C72" s="18"/>
      <c r="D72" s="7"/>
      <c r="E72" s="13">
        <f>SUM(E73:E74)</f>
        <v>1332.1</v>
      </c>
      <c r="F72" s="13">
        <f>SUM(F73:F74)</f>
        <v>1329.93</v>
      </c>
      <c r="G72" s="13">
        <f>SUM(G73:G74)</f>
        <v>0</v>
      </c>
      <c r="H72" s="66">
        <f t="shared" si="1"/>
        <v>99.83709931686812</v>
      </c>
    </row>
    <row r="73" spans="1:8" ht="18.75" customHeight="1">
      <c r="A73" s="95"/>
      <c r="B73" s="7" t="s">
        <v>5</v>
      </c>
      <c r="C73" s="75" t="s">
        <v>86</v>
      </c>
      <c r="D73" s="23"/>
      <c r="E73" s="12">
        <v>1332.1</v>
      </c>
      <c r="F73" s="12">
        <v>1329.93</v>
      </c>
      <c r="G73" s="66">
        <v>0</v>
      </c>
      <c r="H73" s="66">
        <f t="shared" si="1"/>
        <v>99.83709931686812</v>
      </c>
    </row>
    <row r="74" spans="1:8" ht="22.5" customHeight="1">
      <c r="A74" s="96"/>
      <c r="B74" s="7" t="s">
        <v>6</v>
      </c>
      <c r="C74" s="18"/>
      <c r="D74" s="7"/>
      <c r="E74" s="13"/>
      <c r="F74" s="13"/>
      <c r="G74" s="66"/>
      <c r="H74" s="66"/>
    </row>
    <row r="75" spans="1:8" ht="21.75" customHeight="1">
      <c r="A75" s="123" t="s">
        <v>108</v>
      </c>
      <c r="B75" s="33" t="s">
        <v>4</v>
      </c>
      <c r="C75" s="34"/>
      <c r="D75" s="33"/>
      <c r="E75" s="35">
        <f>SUM(E76:E77)</f>
        <v>192.7</v>
      </c>
      <c r="F75" s="35">
        <f>SUM(F76:F77)</f>
        <v>192.56</v>
      </c>
      <c r="G75" s="13">
        <f>SUM(G76:G77)</f>
        <v>0</v>
      </c>
      <c r="H75" s="66">
        <f aca="true" t="shared" si="2" ref="H75:H138">((F75-G75)/E75)*100</f>
        <v>99.92734820965231</v>
      </c>
    </row>
    <row r="76" spans="1:8" ht="18.75" customHeight="1">
      <c r="A76" s="124"/>
      <c r="B76" s="33" t="s">
        <v>5</v>
      </c>
      <c r="C76" s="76" t="s">
        <v>45</v>
      </c>
      <c r="D76" s="38"/>
      <c r="E76" s="36">
        <v>192.7</v>
      </c>
      <c r="F76" s="36">
        <v>192.56</v>
      </c>
      <c r="G76" s="66">
        <v>0</v>
      </c>
      <c r="H76" s="66">
        <f t="shared" si="2"/>
        <v>99.92734820965231</v>
      </c>
    </row>
    <row r="77" spans="1:8" ht="18" customHeight="1">
      <c r="A77" s="125"/>
      <c r="B77" s="33" t="s">
        <v>6</v>
      </c>
      <c r="C77" s="34"/>
      <c r="D77" s="33"/>
      <c r="E77" s="36"/>
      <c r="F77" s="36"/>
      <c r="G77" s="66"/>
      <c r="H77" s="66"/>
    </row>
    <row r="78" spans="1:8" ht="27" customHeight="1">
      <c r="A78" s="120" t="s">
        <v>147</v>
      </c>
      <c r="B78" s="33" t="s">
        <v>4</v>
      </c>
      <c r="C78" s="34"/>
      <c r="D78" s="33"/>
      <c r="E78" s="35">
        <f>SUM(E79:E80)</f>
        <v>136.3</v>
      </c>
      <c r="F78" s="35">
        <f>SUM(F79:F80)</f>
        <v>80.43</v>
      </c>
      <c r="G78" s="35">
        <f>SUM(G79:G80)</f>
        <v>0</v>
      </c>
      <c r="H78" s="66">
        <f t="shared" si="2"/>
        <v>59.00953778429934</v>
      </c>
    </row>
    <row r="79" spans="1:8" ht="22.5" customHeight="1">
      <c r="A79" s="124"/>
      <c r="B79" s="33" t="s">
        <v>5</v>
      </c>
      <c r="C79" s="76"/>
      <c r="D79" s="79"/>
      <c r="E79" s="36"/>
      <c r="F79" s="36"/>
      <c r="G79" s="66"/>
      <c r="H79" s="66"/>
    </row>
    <row r="80" spans="1:8" ht="53.25" customHeight="1">
      <c r="A80" s="125"/>
      <c r="B80" s="33" t="s">
        <v>6</v>
      </c>
      <c r="C80" s="76" t="s">
        <v>46</v>
      </c>
      <c r="D80" s="153" t="s">
        <v>166</v>
      </c>
      <c r="E80" s="36">
        <v>136.3</v>
      </c>
      <c r="F80" s="36">
        <v>80.43</v>
      </c>
      <c r="G80" s="66">
        <v>0</v>
      </c>
      <c r="H80" s="66">
        <f t="shared" si="2"/>
        <v>59.00953778429934</v>
      </c>
    </row>
    <row r="81" spans="1:8" ht="29.25" customHeight="1">
      <c r="A81" s="123" t="s">
        <v>110</v>
      </c>
      <c r="B81" s="33" t="s">
        <v>4</v>
      </c>
      <c r="C81" s="34"/>
      <c r="D81" s="33"/>
      <c r="E81" s="35">
        <f>SUM(E82:E83)</f>
        <v>1009.2</v>
      </c>
      <c r="F81" s="35">
        <f>SUM(F82:F83)</f>
        <v>1008.06</v>
      </c>
      <c r="G81" s="35">
        <f>SUM(G82:G83)</f>
        <v>0</v>
      </c>
      <c r="H81" s="66">
        <f t="shared" si="2"/>
        <v>99.88703923900117</v>
      </c>
    </row>
    <row r="82" spans="1:8" ht="20.25" customHeight="1">
      <c r="A82" s="124"/>
      <c r="B82" s="33" t="s">
        <v>5</v>
      </c>
      <c r="C82" s="76"/>
      <c r="D82" s="79"/>
      <c r="E82" s="36"/>
      <c r="F82" s="36"/>
      <c r="G82" s="66"/>
      <c r="H82" s="66"/>
    </row>
    <row r="83" spans="1:8" ht="51.75" customHeight="1">
      <c r="A83" s="125"/>
      <c r="B83" s="33" t="s">
        <v>6</v>
      </c>
      <c r="C83" s="76" t="s">
        <v>47</v>
      </c>
      <c r="D83" s="153" t="s">
        <v>167</v>
      </c>
      <c r="E83" s="36">
        <v>1009.2</v>
      </c>
      <c r="F83" s="36">
        <v>1008.06</v>
      </c>
      <c r="G83" s="66">
        <v>0</v>
      </c>
      <c r="H83" s="66">
        <f t="shared" si="2"/>
        <v>99.88703923900117</v>
      </c>
    </row>
    <row r="84" spans="1:8" ht="41.25" customHeight="1">
      <c r="A84" s="123" t="s">
        <v>111</v>
      </c>
      <c r="B84" s="33" t="s">
        <v>4</v>
      </c>
      <c r="C84" s="34"/>
      <c r="D84" s="33"/>
      <c r="E84" s="35">
        <f>SUM(E85:E86)</f>
        <v>95.4</v>
      </c>
      <c r="F84" s="35">
        <f>SUM(F85:F86)</f>
        <v>0</v>
      </c>
      <c r="G84" s="35">
        <f>SUM(G85:G86)</f>
        <v>0</v>
      </c>
      <c r="H84" s="66">
        <f t="shared" si="2"/>
        <v>0</v>
      </c>
    </row>
    <row r="85" spans="1:8" ht="27" customHeight="1">
      <c r="A85" s="124"/>
      <c r="B85" s="33" t="s">
        <v>5</v>
      </c>
      <c r="C85" s="38"/>
      <c r="D85" s="33"/>
      <c r="E85" s="36"/>
      <c r="F85" s="36"/>
      <c r="G85" s="66"/>
      <c r="H85" s="66"/>
    </row>
    <row r="86" spans="1:8" ht="84.75" customHeight="1">
      <c r="A86" s="125"/>
      <c r="B86" s="33" t="s">
        <v>6</v>
      </c>
      <c r="C86" s="76" t="s">
        <v>48</v>
      </c>
      <c r="D86" s="153" t="s">
        <v>168</v>
      </c>
      <c r="E86" s="36">
        <v>95.4</v>
      </c>
      <c r="F86" s="36">
        <v>0</v>
      </c>
      <c r="G86" s="66">
        <v>0</v>
      </c>
      <c r="H86" s="66">
        <f t="shared" si="2"/>
        <v>0</v>
      </c>
    </row>
    <row r="87" spans="1:8" ht="25.5" customHeight="1">
      <c r="A87" s="123" t="s">
        <v>148</v>
      </c>
      <c r="B87" s="33" t="s">
        <v>4</v>
      </c>
      <c r="C87" s="34"/>
      <c r="D87" s="33"/>
      <c r="E87" s="35">
        <f>SUM(E88:E89)</f>
        <v>29165.4</v>
      </c>
      <c r="F87" s="35">
        <f>SUM(F88:F89)</f>
        <v>28465.05</v>
      </c>
      <c r="G87" s="35">
        <f>SUM(G88:G89)</f>
        <v>0</v>
      </c>
      <c r="H87" s="66">
        <f t="shared" si="2"/>
        <v>97.59869571478532</v>
      </c>
    </row>
    <row r="88" spans="1:8" ht="24.75" customHeight="1">
      <c r="A88" s="124"/>
      <c r="B88" s="33" t="s">
        <v>5</v>
      </c>
      <c r="C88" s="34"/>
      <c r="D88" s="33"/>
      <c r="E88" s="36"/>
      <c r="F88" s="36"/>
      <c r="G88" s="66"/>
      <c r="H88" s="66"/>
    </row>
    <row r="89" spans="1:8" ht="51.75" customHeight="1">
      <c r="A89" s="125"/>
      <c r="B89" s="33" t="s">
        <v>6</v>
      </c>
      <c r="C89" s="76" t="s">
        <v>169</v>
      </c>
      <c r="D89" s="154" t="s">
        <v>170</v>
      </c>
      <c r="E89" s="36">
        <v>29165.4</v>
      </c>
      <c r="F89" s="36">
        <v>28465.05</v>
      </c>
      <c r="G89" s="66">
        <v>0</v>
      </c>
      <c r="H89" s="66">
        <f t="shared" si="2"/>
        <v>97.59869571478532</v>
      </c>
    </row>
    <row r="90" spans="1:8" ht="23.25" customHeight="1">
      <c r="A90" s="123" t="s">
        <v>112</v>
      </c>
      <c r="B90" s="33" t="s">
        <v>4</v>
      </c>
      <c r="C90" s="34"/>
      <c r="D90" s="148"/>
      <c r="E90" s="35">
        <f>SUM(E91:E92)</f>
        <v>185389.02</v>
      </c>
      <c r="F90" s="35">
        <f>SUM(F91:F92)</f>
        <v>185376.22</v>
      </c>
      <c r="G90" s="35">
        <f>SUM(G91:G92)</f>
        <v>0</v>
      </c>
      <c r="H90" s="66">
        <f t="shared" si="2"/>
        <v>99.99309559972862</v>
      </c>
    </row>
    <row r="91" spans="1:8" ht="18.75" customHeight="1">
      <c r="A91" s="124"/>
      <c r="B91" s="33" t="s">
        <v>5</v>
      </c>
      <c r="C91" s="34"/>
      <c r="D91" s="148"/>
      <c r="E91" s="36"/>
      <c r="F91" s="36"/>
      <c r="G91" s="66"/>
      <c r="H91" s="66"/>
    </row>
    <row r="92" spans="1:8" ht="26.25" customHeight="1">
      <c r="A92" s="125"/>
      <c r="B92" s="33" t="s">
        <v>6</v>
      </c>
      <c r="C92" s="76" t="s">
        <v>49</v>
      </c>
      <c r="D92" s="154" t="s">
        <v>171</v>
      </c>
      <c r="E92" s="36">
        <f>185389.02</f>
        <v>185389.02</v>
      </c>
      <c r="F92" s="36">
        <v>185376.22</v>
      </c>
      <c r="G92" s="66">
        <v>0</v>
      </c>
      <c r="H92" s="66">
        <f t="shared" si="2"/>
        <v>99.99309559972862</v>
      </c>
    </row>
    <row r="93" spans="1:8" ht="26.25" customHeight="1">
      <c r="A93" s="123" t="s">
        <v>113</v>
      </c>
      <c r="B93" s="33" t="s">
        <v>4</v>
      </c>
      <c r="C93" s="34"/>
      <c r="D93" s="78"/>
      <c r="E93" s="35">
        <f>SUM(E94:E95)</f>
        <v>1450829.2</v>
      </c>
      <c r="F93" s="35">
        <f>SUM(F94:F95)</f>
        <v>1434999.05</v>
      </c>
      <c r="G93" s="35">
        <f>SUM(G94:G95)</f>
        <v>0</v>
      </c>
      <c r="H93" s="66">
        <f t="shared" si="2"/>
        <v>98.9088894819597</v>
      </c>
    </row>
    <row r="94" spans="1:8" ht="18.75" customHeight="1">
      <c r="A94" s="124"/>
      <c r="B94" s="33" t="s">
        <v>5</v>
      </c>
      <c r="C94" s="34"/>
      <c r="D94" s="78"/>
      <c r="E94" s="36"/>
      <c r="F94" s="36"/>
      <c r="G94" s="66"/>
      <c r="H94" s="66"/>
    </row>
    <row r="95" spans="1:8" ht="27.75" customHeight="1">
      <c r="A95" s="125"/>
      <c r="B95" s="33" t="s">
        <v>6</v>
      </c>
      <c r="C95" s="76" t="s">
        <v>50</v>
      </c>
      <c r="D95" s="154" t="s">
        <v>172</v>
      </c>
      <c r="E95" s="36">
        <v>1450829.2</v>
      </c>
      <c r="F95" s="36">
        <v>1434999.05</v>
      </c>
      <c r="G95" s="66">
        <v>0</v>
      </c>
      <c r="H95" s="66">
        <f t="shared" si="2"/>
        <v>98.9088894819597</v>
      </c>
    </row>
    <row r="96" spans="1:8" ht="26.25" customHeight="1">
      <c r="A96" s="123" t="s">
        <v>114</v>
      </c>
      <c r="B96" s="33" t="s">
        <v>4</v>
      </c>
      <c r="C96" s="34"/>
      <c r="D96" s="78"/>
      <c r="E96" s="35">
        <f>SUM(E97:E98)</f>
        <v>184</v>
      </c>
      <c r="F96" s="35">
        <f>SUM(F97:F98)</f>
        <v>183.6</v>
      </c>
      <c r="G96" s="35">
        <f>SUM(G97:G98)</f>
        <v>0</v>
      </c>
      <c r="H96" s="66">
        <f t="shared" si="2"/>
        <v>99.78260869565217</v>
      </c>
    </row>
    <row r="97" spans="1:8" ht="18.75" customHeight="1">
      <c r="A97" s="124"/>
      <c r="B97" s="33" t="s">
        <v>5</v>
      </c>
      <c r="C97" s="76" t="s">
        <v>173</v>
      </c>
      <c r="D97" s="78"/>
      <c r="E97" s="36">
        <v>184</v>
      </c>
      <c r="F97" s="36">
        <v>183.6</v>
      </c>
      <c r="G97" s="66">
        <v>0</v>
      </c>
      <c r="H97" s="66">
        <f t="shared" si="2"/>
        <v>99.78260869565217</v>
      </c>
    </row>
    <row r="98" spans="1:8" ht="17.25" customHeight="1">
      <c r="A98" s="125"/>
      <c r="B98" s="33" t="s">
        <v>6</v>
      </c>
      <c r="C98" s="38"/>
      <c r="D98" s="80"/>
      <c r="E98" s="36"/>
      <c r="F98" s="36"/>
      <c r="G98" s="66"/>
      <c r="H98" s="66"/>
    </row>
    <row r="99" spans="1:8" ht="24.75" customHeight="1">
      <c r="A99" s="123" t="s">
        <v>115</v>
      </c>
      <c r="B99" s="33" t="s">
        <v>4</v>
      </c>
      <c r="C99" s="34"/>
      <c r="D99" s="78"/>
      <c r="E99" s="35">
        <f>SUM(E100:E101)</f>
        <v>1533635.4</v>
      </c>
      <c r="F99" s="35">
        <f>SUM(F100:F101)</f>
        <v>1515047.44</v>
      </c>
      <c r="G99" s="35">
        <f>SUM(G100:G101)</f>
        <v>0</v>
      </c>
      <c r="H99" s="66">
        <f t="shared" si="2"/>
        <v>98.78798050697057</v>
      </c>
    </row>
    <row r="100" spans="1:8" ht="25.5" customHeight="1">
      <c r="A100" s="124"/>
      <c r="B100" s="33" t="s">
        <v>5</v>
      </c>
      <c r="C100" s="34"/>
      <c r="D100" s="78"/>
      <c r="E100" s="36"/>
      <c r="F100" s="36"/>
      <c r="G100" s="66"/>
      <c r="H100" s="66"/>
    </row>
    <row r="101" spans="1:8" ht="49.5" customHeight="1">
      <c r="A101" s="125"/>
      <c r="B101" s="33" t="s">
        <v>6</v>
      </c>
      <c r="C101" s="76" t="s">
        <v>174</v>
      </c>
      <c r="D101" s="154" t="s">
        <v>175</v>
      </c>
      <c r="E101" s="36">
        <v>1533635.4</v>
      </c>
      <c r="F101" s="36">
        <v>1515047.44</v>
      </c>
      <c r="G101" s="66">
        <v>0</v>
      </c>
      <c r="H101" s="66">
        <f t="shared" si="2"/>
        <v>98.78798050697057</v>
      </c>
    </row>
    <row r="102" spans="1:8" ht="25.5" customHeight="1">
      <c r="A102" s="123" t="s">
        <v>16</v>
      </c>
      <c r="B102" s="33" t="s">
        <v>4</v>
      </c>
      <c r="C102" s="34"/>
      <c r="D102" s="33"/>
      <c r="E102" s="35">
        <f>SUM(E103:E104)</f>
        <v>49.03</v>
      </c>
      <c r="F102" s="35">
        <f>SUM(F103:F104)</f>
        <v>49.03</v>
      </c>
      <c r="G102" s="35">
        <f>SUM(G103:G104)</f>
        <v>0</v>
      </c>
      <c r="H102" s="66">
        <f t="shared" si="2"/>
        <v>100</v>
      </c>
    </row>
    <row r="103" spans="1:8" ht="18.75" customHeight="1">
      <c r="A103" s="124"/>
      <c r="B103" s="33" t="s">
        <v>5</v>
      </c>
      <c r="C103" s="34"/>
      <c r="D103" s="33"/>
      <c r="E103" s="36"/>
      <c r="F103" s="36"/>
      <c r="G103" s="66"/>
      <c r="H103" s="66"/>
    </row>
    <row r="104" spans="1:8" ht="78" customHeight="1">
      <c r="A104" s="125"/>
      <c r="B104" s="37" t="s">
        <v>21</v>
      </c>
      <c r="C104" s="76" t="s">
        <v>176</v>
      </c>
      <c r="D104" s="149" t="s">
        <v>74</v>
      </c>
      <c r="E104" s="36">
        <v>49.03</v>
      </c>
      <c r="F104" s="36">
        <v>49.03</v>
      </c>
      <c r="G104" s="66">
        <v>0</v>
      </c>
      <c r="H104" s="66">
        <f t="shared" si="2"/>
        <v>100</v>
      </c>
    </row>
    <row r="105" spans="1:8" ht="18.75" customHeight="1">
      <c r="A105" s="123" t="s">
        <v>17</v>
      </c>
      <c r="B105" s="33" t="s">
        <v>4</v>
      </c>
      <c r="C105" s="34"/>
      <c r="D105" s="33"/>
      <c r="E105" s="35">
        <f>SUM(E106:E107)</f>
        <v>776.53</v>
      </c>
      <c r="F105" s="35">
        <f>SUM(F106:F107)</f>
        <v>776.52</v>
      </c>
      <c r="G105" s="35">
        <f>SUM(G106:G107)</f>
        <v>0</v>
      </c>
      <c r="H105" s="66">
        <f t="shared" si="2"/>
        <v>99.99871221974682</v>
      </c>
    </row>
    <row r="106" spans="1:8" ht="18.75" customHeight="1">
      <c r="A106" s="124"/>
      <c r="B106" s="33" t="s">
        <v>5</v>
      </c>
      <c r="C106" s="34"/>
      <c r="D106" s="33"/>
      <c r="E106" s="36"/>
      <c r="F106" s="36"/>
      <c r="G106" s="66"/>
      <c r="H106" s="66"/>
    </row>
    <row r="107" spans="1:8" ht="74.25" customHeight="1">
      <c r="A107" s="125"/>
      <c r="B107" s="37" t="s">
        <v>21</v>
      </c>
      <c r="C107" s="76" t="s">
        <v>51</v>
      </c>
      <c r="D107" s="149" t="s">
        <v>75</v>
      </c>
      <c r="E107" s="36">
        <v>776.53</v>
      </c>
      <c r="F107" s="36">
        <v>776.52</v>
      </c>
      <c r="G107" s="66">
        <v>0</v>
      </c>
      <c r="H107" s="66">
        <f t="shared" si="2"/>
        <v>99.99871221974682</v>
      </c>
    </row>
    <row r="108" spans="1:8" ht="26.25" customHeight="1">
      <c r="A108" s="123" t="s">
        <v>15</v>
      </c>
      <c r="B108" s="33" t="s">
        <v>4</v>
      </c>
      <c r="C108" s="34"/>
      <c r="D108" s="148"/>
      <c r="E108" s="35">
        <f>SUM(E109:E110)</f>
        <v>16445.4</v>
      </c>
      <c r="F108" s="35">
        <f>SUM(F109:F110)</f>
        <v>16305.83</v>
      </c>
      <c r="G108" s="35">
        <f>SUM(G109:G110)</f>
        <v>0</v>
      </c>
      <c r="H108" s="66">
        <f t="shared" si="2"/>
        <v>99.15131282911938</v>
      </c>
    </row>
    <row r="109" spans="1:8" ht="12.75" customHeight="1">
      <c r="A109" s="124"/>
      <c r="B109" s="33" t="s">
        <v>5</v>
      </c>
      <c r="C109" s="34"/>
      <c r="D109" s="148"/>
      <c r="E109" s="36"/>
      <c r="F109" s="36"/>
      <c r="G109" s="66"/>
      <c r="H109" s="66"/>
    </row>
    <row r="110" spans="1:8" ht="33.75" customHeight="1">
      <c r="A110" s="125"/>
      <c r="B110" s="33" t="s">
        <v>6</v>
      </c>
      <c r="C110" s="76" t="s">
        <v>52</v>
      </c>
      <c r="D110" s="154" t="s">
        <v>177</v>
      </c>
      <c r="E110" s="36">
        <v>16445.4</v>
      </c>
      <c r="F110" s="36">
        <v>16305.83</v>
      </c>
      <c r="G110" s="66">
        <v>0</v>
      </c>
      <c r="H110" s="66">
        <f t="shared" si="2"/>
        <v>99.15131282911938</v>
      </c>
    </row>
    <row r="111" spans="1:8" ht="21.75" customHeight="1">
      <c r="A111" s="123" t="s">
        <v>139</v>
      </c>
      <c r="B111" s="33" t="s">
        <v>4</v>
      </c>
      <c r="C111" s="34"/>
      <c r="D111" s="33"/>
      <c r="E111" s="35">
        <f>SUM(E112:E113)</f>
        <v>0</v>
      </c>
      <c r="F111" s="35">
        <f>SUM(F112:F113)</f>
        <v>0</v>
      </c>
      <c r="G111" s="35">
        <f>SUM(G112:G113)</f>
        <v>0</v>
      </c>
      <c r="H111" s="84" t="e">
        <f t="shared" si="2"/>
        <v>#DIV/0!</v>
      </c>
    </row>
    <row r="112" spans="1:8" ht="21.75" customHeight="1">
      <c r="A112" s="124"/>
      <c r="B112" s="33" t="s">
        <v>5</v>
      </c>
      <c r="C112" s="76" t="s">
        <v>84</v>
      </c>
      <c r="D112" s="33"/>
      <c r="E112" s="36">
        <v>0</v>
      </c>
      <c r="F112" s="36">
        <v>0</v>
      </c>
      <c r="G112" s="66">
        <v>0</v>
      </c>
      <c r="H112" s="84" t="e">
        <f t="shared" si="2"/>
        <v>#DIV/0!</v>
      </c>
    </row>
    <row r="113" spans="1:8" ht="21.75" customHeight="1">
      <c r="A113" s="125"/>
      <c r="B113" s="33" t="s">
        <v>6</v>
      </c>
      <c r="C113" s="38"/>
      <c r="D113" s="39"/>
      <c r="E113" s="36"/>
      <c r="F113" s="36"/>
      <c r="G113" s="66"/>
      <c r="H113" s="66"/>
    </row>
    <row r="114" spans="1:8" ht="33" customHeight="1">
      <c r="A114" s="143" t="s">
        <v>116</v>
      </c>
      <c r="B114" s="52" t="s">
        <v>4</v>
      </c>
      <c r="C114" s="82" t="s">
        <v>195</v>
      </c>
      <c r="D114" s="54"/>
      <c r="E114" s="55">
        <f>SUM(E115:E116)</f>
        <v>3909175.6900000004</v>
      </c>
      <c r="F114" s="55">
        <f>SUM(F115:F116)</f>
        <v>3902862.54</v>
      </c>
      <c r="G114" s="35">
        <f>SUM(G115:G116)</f>
        <v>370.42</v>
      </c>
      <c r="H114" s="66">
        <f t="shared" si="2"/>
        <v>99.82902866153862</v>
      </c>
    </row>
    <row r="115" spans="1:8" ht="29.25" customHeight="1">
      <c r="A115" s="144"/>
      <c r="B115" s="52" t="s">
        <v>5</v>
      </c>
      <c r="C115" s="53"/>
      <c r="D115" s="54"/>
      <c r="E115" s="56">
        <f aca="true" t="shared" si="3" ref="E115:G116">E118+E121+E124+E127</f>
        <v>1157003.45</v>
      </c>
      <c r="F115" s="56">
        <f t="shared" si="3"/>
        <v>1152616.3699999999</v>
      </c>
      <c r="G115" s="56">
        <f t="shared" si="3"/>
        <v>370.42</v>
      </c>
      <c r="H115" s="66">
        <f t="shared" si="2"/>
        <v>99.58880848626683</v>
      </c>
    </row>
    <row r="116" spans="1:8" ht="28.5" customHeight="1">
      <c r="A116" s="145"/>
      <c r="B116" s="52" t="s">
        <v>6</v>
      </c>
      <c r="C116" s="53"/>
      <c r="D116" s="54"/>
      <c r="E116" s="56">
        <f t="shared" si="3"/>
        <v>2752172.24</v>
      </c>
      <c r="F116" s="56">
        <f t="shared" si="3"/>
        <v>2750246.17</v>
      </c>
      <c r="G116" s="56">
        <f t="shared" si="3"/>
        <v>0</v>
      </c>
      <c r="H116" s="66">
        <f>((F116-G116)/E116)*100</f>
        <v>99.93001637135907</v>
      </c>
    </row>
    <row r="117" spans="1:8" ht="21.75" customHeight="1">
      <c r="A117" s="117" t="s">
        <v>117</v>
      </c>
      <c r="B117" s="33" t="s">
        <v>4</v>
      </c>
      <c r="C117" s="38"/>
      <c r="D117" s="39"/>
      <c r="E117" s="35">
        <f>SUM(E118:E119)</f>
        <v>636005</v>
      </c>
      <c r="F117" s="35">
        <f>SUM(F118:F119)</f>
        <v>632470.29</v>
      </c>
      <c r="G117" s="55">
        <f>SUM(G118:G119)</f>
        <v>370.42</v>
      </c>
      <c r="H117" s="66">
        <f t="shared" si="2"/>
        <v>99.38599067617393</v>
      </c>
    </row>
    <row r="118" spans="1:8" ht="28.5" customHeight="1">
      <c r="A118" s="118"/>
      <c r="B118" s="33" t="s">
        <v>5</v>
      </c>
      <c r="C118" s="76" t="s">
        <v>178</v>
      </c>
      <c r="D118" s="76" t="s">
        <v>29</v>
      </c>
      <c r="E118" s="36">
        <v>636005</v>
      </c>
      <c r="F118" s="36">
        <v>632470.29</v>
      </c>
      <c r="G118" s="56">
        <v>370.42</v>
      </c>
      <c r="H118" s="66">
        <f t="shared" si="2"/>
        <v>99.38599067617393</v>
      </c>
    </row>
    <row r="119" spans="1:8" ht="27.75" customHeight="1">
      <c r="A119" s="119"/>
      <c r="B119" s="33" t="s">
        <v>6</v>
      </c>
      <c r="C119" s="38"/>
      <c r="D119" s="39"/>
      <c r="E119" s="36"/>
      <c r="F119" s="36"/>
      <c r="G119" s="56"/>
      <c r="H119" s="66"/>
    </row>
    <row r="120" spans="1:8" ht="21.75" customHeight="1">
      <c r="A120" s="120" t="s">
        <v>118</v>
      </c>
      <c r="B120" s="33" t="s">
        <v>4</v>
      </c>
      <c r="C120" s="38"/>
      <c r="D120" s="39"/>
      <c r="E120" s="35">
        <f>SUM(E121:E122)</f>
        <v>285692.3</v>
      </c>
      <c r="F120" s="35">
        <f>SUM(F121:F122)</f>
        <v>285209.92</v>
      </c>
      <c r="G120" s="35">
        <f>SUM(G121:G122)</f>
        <v>0</v>
      </c>
      <c r="H120" s="66">
        <f t="shared" si="2"/>
        <v>99.83115400730085</v>
      </c>
    </row>
    <row r="121" spans="1:8" ht="21.75" customHeight="1">
      <c r="A121" s="121"/>
      <c r="B121" s="33" t="s">
        <v>5</v>
      </c>
      <c r="C121" s="76" t="s">
        <v>179</v>
      </c>
      <c r="D121" s="39"/>
      <c r="E121" s="36">
        <v>285692.3</v>
      </c>
      <c r="F121" s="36">
        <v>285209.92</v>
      </c>
      <c r="G121" s="66">
        <v>0</v>
      </c>
      <c r="H121" s="66">
        <f t="shared" si="2"/>
        <v>99.83115400730085</v>
      </c>
    </row>
    <row r="122" spans="1:8" ht="21.75" customHeight="1">
      <c r="A122" s="122"/>
      <c r="B122" s="33" t="s">
        <v>6</v>
      </c>
      <c r="C122" s="38"/>
      <c r="D122" s="39"/>
      <c r="E122" s="36"/>
      <c r="F122" s="36"/>
      <c r="G122" s="66"/>
      <c r="H122" s="66"/>
    </row>
    <row r="123" spans="1:8" ht="21.75" customHeight="1">
      <c r="A123" s="117" t="s">
        <v>119</v>
      </c>
      <c r="B123" s="33" t="s">
        <v>4</v>
      </c>
      <c r="C123" s="38"/>
      <c r="D123" s="39"/>
      <c r="E123" s="35">
        <f>SUM(E124:E125)</f>
        <v>1603324.54</v>
      </c>
      <c r="F123" s="35">
        <f>SUM(F124:F125)</f>
        <v>1603204.93</v>
      </c>
      <c r="G123" s="35">
        <f>SUM(G124:G125)</f>
        <v>0</v>
      </c>
      <c r="H123" s="66">
        <f t="shared" si="2"/>
        <v>99.99253987592554</v>
      </c>
    </row>
    <row r="124" spans="1:8" ht="21.75" customHeight="1">
      <c r="A124" s="118"/>
      <c r="B124" s="33" t="s">
        <v>5</v>
      </c>
      <c r="C124" s="38"/>
      <c r="D124" s="39"/>
      <c r="E124" s="36"/>
      <c r="F124" s="36"/>
      <c r="G124" s="66"/>
      <c r="H124" s="66"/>
    </row>
    <row r="125" spans="1:8" ht="28.5" customHeight="1">
      <c r="A125" s="119"/>
      <c r="B125" s="33" t="s">
        <v>6</v>
      </c>
      <c r="C125" s="76" t="s">
        <v>180</v>
      </c>
      <c r="D125" s="154" t="s">
        <v>181</v>
      </c>
      <c r="E125" s="36">
        <f>1603324.53+0.01</f>
        <v>1603324.54</v>
      </c>
      <c r="F125" s="36">
        <v>1603204.93</v>
      </c>
      <c r="G125" s="66">
        <v>0</v>
      </c>
      <c r="H125" s="66">
        <f t="shared" si="2"/>
        <v>99.99253987592554</v>
      </c>
    </row>
    <row r="126" spans="1:8" ht="21.75" customHeight="1">
      <c r="A126" s="117" t="s">
        <v>14</v>
      </c>
      <c r="B126" s="33" t="s">
        <v>4</v>
      </c>
      <c r="C126" s="38"/>
      <c r="D126" s="154"/>
      <c r="E126" s="35">
        <f>SUM(E127:E128)</f>
        <v>1384153.8499999999</v>
      </c>
      <c r="F126" s="35">
        <f>SUM(F127:F128)</f>
        <v>1381977.4</v>
      </c>
      <c r="G126" s="35">
        <f>SUM(G127:G128)</f>
        <v>0</v>
      </c>
      <c r="H126" s="66">
        <f t="shared" si="2"/>
        <v>99.84275953139169</v>
      </c>
    </row>
    <row r="127" spans="1:8" ht="27.75" customHeight="1">
      <c r="A127" s="118"/>
      <c r="B127" s="33" t="s">
        <v>5</v>
      </c>
      <c r="C127" s="76" t="s">
        <v>182</v>
      </c>
      <c r="D127" s="154" t="s">
        <v>183</v>
      </c>
      <c r="E127" s="36">
        <f>235306.16-0.01</f>
        <v>235306.15</v>
      </c>
      <c r="F127" s="36">
        <v>234936.16</v>
      </c>
      <c r="G127" s="66">
        <v>0</v>
      </c>
      <c r="H127" s="66">
        <f t="shared" si="2"/>
        <v>99.84276229074337</v>
      </c>
    </row>
    <row r="128" spans="1:8" ht="35.25" customHeight="1">
      <c r="A128" s="119"/>
      <c r="B128" s="33" t="s">
        <v>6</v>
      </c>
      <c r="C128" s="76" t="s">
        <v>182</v>
      </c>
      <c r="D128" s="154" t="s">
        <v>183</v>
      </c>
      <c r="E128" s="36">
        <v>1148847.7</v>
      </c>
      <c r="F128" s="36">
        <v>1147041.24</v>
      </c>
      <c r="G128" s="66">
        <v>0</v>
      </c>
      <c r="H128" s="66">
        <f t="shared" si="2"/>
        <v>99.84275896622329</v>
      </c>
    </row>
    <row r="129" spans="1:8" ht="21.75" customHeight="1">
      <c r="A129" s="117" t="s">
        <v>14</v>
      </c>
      <c r="B129" s="33" t="s">
        <v>4</v>
      </c>
      <c r="C129" s="38"/>
      <c r="D129" s="39"/>
      <c r="E129" s="35">
        <f>SUM(E130:E131)</f>
        <v>2050</v>
      </c>
      <c r="F129" s="35">
        <f>SUM(F130:F131)</f>
        <v>2026.11</v>
      </c>
      <c r="G129" s="35">
        <f>SUM(G130:G131)</f>
        <v>0</v>
      </c>
      <c r="H129" s="66">
        <f t="shared" si="2"/>
        <v>98.83463414634146</v>
      </c>
    </row>
    <row r="130" spans="1:8" ht="21.75" customHeight="1">
      <c r="A130" s="118"/>
      <c r="B130" s="33" t="s">
        <v>5</v>
      </c>
      <c r="C130" s="76" t="s">
        <v>184</v>
      </c>
      <c r="D130" s="39"/>
      <c r="E130" s="36">
        <v>2050</v>
      </c>
      <c r="F130" s="36">
        <v>2026.11</v>
      </c>
      <c r="G130" s="66">
        <v>0</v>
      </c>
      <c r="H130" s="66">
        <f t="shared" si="2"/>
        <v>98.83463414634146</v>
      </c>
    </row>
    <row r="131" spans="1:8" ht="21.75" customHeight="1">
      <c r="A131" s="119"/>
      <c r="B131" s="33" t="s">
        <v>6</v>
      </c>
      <c r="C131" s="38"/>
      <c r="D131" s="39"/>
      <c r="E131" s="36"/>
      <c r="F131" s="36"/>
      <c r="G131" s="66"/>
      <c r="H131" s="66"/>
    </row>
    <row r="132" spans="1:8" ht="28.5" customHeight="1">
      <c r="A132" s="117" t="s">
        <v>142</v>
      </c>
      <c r="B132" s="33" t="s">
        <v>4</v>
      </c>
      <c r="C132" s="38"/>
      <c r="D132" s="39"/>
      <c r="E132" s="35">
        <f>SUM(E133:E134)</f>
        <v>25500</v>
      </c>
      <c r="F132" s="35">
        <f>SUM(F133:F134)</f>
        <v>24440.92</v>
      </c>
      <c r="G132" s="35">
        <f>SUM(G133:G134)</f>
        <v>0</v>
      </c>
      <c r="H132" s="66">
        <f t="shared" si="2"/>
        <v>95.84674509803921</v>
      </c>
    </row>
    <row r="133" spans="1:8" ht="28.5" customHeight="1">
      <c r="A133" s="118"/>
      <c r="B133" s="33" t="s">
        <v>5</v>
      </c>
      <c r="C133" s="76" t="s">
        <v>185</v>
      </c>
      <c r="D133" s="149" t="s">
        <v>186</v>
      </c>
      <c r="E133" s="36">
        <v>25500</v>
      </c>
      <c r="F133" s="36">
        <v>24440.92</v>
      </c>
      <c r="G133" s="66">
        <v>0</v>
      </c>
      <c r="H133" s="66">
        <f t="shared" si="2"/>
        <v>95.84674509803921</v>
      </c>
    </row>
    <row r="134" spans="1:8" ht="27.75" customHeight="1">
      <c r="A134" s="119"/>
      <c r="B134" s="33" t="s">
        <v>6</v>
      </c>
      <c r="C134" s="38"/>
      <c r="D134" s="39"/>
      <c r="E134" s="36"/>
      <c r="F134" s="36"/>
      <c r="G134" s="66"/>
      <c r="H134" s="66"/>
    </row>
    <row r="135" spans="1:8" ht="21.75" customHeight="1">
      <c r="A135" s="126" t="s">
        <v>158</v>
      </c>
      <c r="B135" s="33" t="s">
        <v>4</v>
      </c>
      <c r="C135" s="38"/>
      <c r="D135" s="39"/>
      <c r="E135" s="35">
        <f>SUM(E136:E137)</f>
        <v>4329522.6</v>
      </c>
      <c r="F135" s="35">
        <f>SUM(F136:F137)</f>
        <v>4329511.82</v>
      </c>
      <c r="G135" s="15">
        <f>SUM(G136:G137)</f>
        <v>0</v>
      </c>
      <c r="H135" s="66">
        <f t="shared" si="2"/>
        <v>99.99975101180904</v>
      </c>
    </row>
    <row r="136" spans="1:8" ht="50.25" customHeight="1">
      <c r="A136" s="118"/>
      <c r="B136" s="33" t="s">
        <v>5</v>
      </c>
      <c r="C136" s="76" t="s">
        <v>188</v>
      </c>
      <c r="D136" s="155" t="s">
        <v>189</v>
      </c>
      <c r="E136" s="36">
        <v>736018.8</v>
      </c>
      <c r="F136" s="36">
        <v>736016.97</v>
      </c>
      <c r="G136" s="12">
        <v>0</v>
      </c>
      <c r="H136" s="66">
        <f t="shared" si="2"/>
        <v>99.99975136504663</v>
      </c>
    </row>
    <row r="137" spans="1:8" ht="51.75" customHeight="1">
      <c r="A137" s="119"/>
      <c r="B137" s="33" t="s">
        <v>6</v>
      </c>
      <c r="C137" s="76" t="s">
        <v>188</v>
      </c>
      <c r="D137" s="155" t="s">
        <v>190</v>
      </c>
      <c r="E137" s="36">
        <v>3593503.8</v>
      </c>
      <c r="F137" s="36">
        <v>3593494.85</v>
      </c>
      <c r="G137" s="12">
        <f>G143+G146+G152+G155+G140+G149+G161</f>
        <v>0</v>
      </c>
      <c r="H137" s="66">
        <f t="shared" si="2"/>
        <v>99.99975093945915</v>
      </c>
    </row>
    <row r="138" spans="1:8" ht="21.75" customHeight="1">
      <c r="A138" s="117" t="s">
        <v>150</v>
      </c>
      <c r="B138" s="33" t="s">
        <v>4</v>
      </c>
      <c r="C138" s="38"/>
      <c r="D138" s="39"/>
      <c r="E138" s="35">
        <f>SUM(E139:E140)</f>
        <v>6831</v>
      </c>
      <c r="F138" s="35">
        <f>SUM(F139:F140)</f>
        <v>6562.87</v>
      </c>
      <c r="G138" s="13">
        <f>SUM(G139:G140)</f>
        <v>0</v>
      </c>
      <c r="H138" s="66">
        <f t="shared" si="2"/>
        <v>96.07480603132777</v>
      </c>
    </row>
    <row r="139" spans="1:8" ht="21.75" customHeight="1">
      <c r="A139" s="118"/>
      <c r="B139" s="33" t="s">
        <v>5</v>
      </c>
      <c r="C139" s="76" t="s">
        <v>187</v>
      </c>
      <c r="D139" s="39"/>
      <c r="E139" s="36">
        <v>6831</v>
      </c>
      <c r="F139" s="36">
        <v>6562.87</v>
      </c>
      <c r="G139" s="66">
        <v>0</v>
      </c>
      <c r="H139" s="66">
        <f aca="true" t="shared" si="4" ref="H139:H202">((F139-G139)/E139)*100</f>
        <v>96.07480603132777</v>
      </c>
    </row>
    <row r="140" spans="1:8" ht="21.75" customHeight="1">
      <c r="A140" s="119"/>
      <c r="B140" s="33" t="s">
        <v>6</v>
      </c>
      <c r="C140" s="38"/>
      <c r="D140" s="39"/>
      <c r="E140" s="36"/>
      <c r="F140" s="36"/>
      <c r="G140" s="66"/>
      <c r="H140" s="66"/>
    </row>
    <row r="141" spans="1:8" ht="33" customHeight="1">
      <c r="A141" s="109" t="s">
        <v>8</v>
      </c>
      <c r="B141" s="5" t="s">
        <v>4</v>
      </c>
      <c r="C141" s="23" t="s">
        <v>80</v>
      </c>
      <c r="D141" s="5"/>
      <c r="E141" s="15">
        <f>SUM(E142:E143)</f>
        <v>7183936.599999999</v>
      </c>
      <c r="F141" s="55">
        <f>SUM(F142:F143)</f>
        <v>7126390.090000001</v>
      </c>
      <c r="G141" s="13">
        <f>SUM(G142:G143)</f>
        <v>77.01</v>
      </c>
      <c r="H141" s="66">
        <f t="shared" si="4"/>
        <v>99.19788378978738</v>
      </c>
    </row>
    <row r="142" spans="1:8" ht="21" customHeight="1">
      <c r="A142" s="110"/>
      <c r="B142" s="5" t="s">
        <v>5</v>
      </c>
      <c r="C142" s="19"/>
      <c r="D142" s="5"/>
      <c r="E142" s="15">
        <f aca="true" t="shared" si="5" ref="E142:G143">E148+E151+E160+E163+E145+E169+E157+E166+E154+E178+E184+E181</f>
        <v>6567789.799999999</v>
      </c>
      <c r="F142" s="15">
        <f t="shared" si="5"/>
        <v>6526260.660000001</v>
      </c>
      <c r="G142" s="15">
        <f t="shared" si="5"/>
        <v>77.01</v>
      </c>
      <c r="H142" s="66">
        <f t="shared" si="4"/>
        <v>99.36651215603767</v>
      </c>
    </row>
    <row r="143" spans="1:8" ht="24.75" customHeight="1">
      <c r="A143" s="110"/>
      <c r="B143" s="5" t="s">
        <v>6</v>
      </c>
      <c r="C143" s="19"/>
      <c r="D143" s="5"/>
      <c r="E143" s="15">
        <f t="shared" si="5"/>
        <v>616146.7999999999</v>
      </c>
      <c r="F143" s="15">
        <f t="shared" si="5"/>
        <v>600129.4299999999</v>
      </c>
      <c r="G143" s="15">
        <f t="shared" si="5"/>
        <v>0</v>
      </c>
      <c r="H143" s="66">
        <f t="shared" si="4"/>
        <v>97.4003971131555</v>
      </c>
    </row>
    <row r="144" spans="1:8" ht="26.25" customHeight="1">
      <c r="A144" s="94" t="s">
        <v>18</v>
      </c>
      <c r="B144" s="7" t="s">
        <v>4</v>
      </c>
      <c r="C144" s="18"/>
      <c r="D144" s="7"/>
      <c r="E144" s="13">
        <f>SUM(E145:E146)</f>
        <v>216</v>
      </c>
      <c r="F144" s="13">
        <f>SUM(F145:F146)</f>
        <v>119.16</v>
      </c>
      <c r="G144" s="13">
        <f>SUM(G145:G146)</f>
        <v>0</v>
      </c>
      <c r="H144" s="66">
        <f t="shared" si="4"/>
        <v>55.166666666666664</v>
      </c>
    </row>
    <row r="145" spans="1:8" ht="18.75" customHeight="1">
      <c r="A145" s="95"/>
      <c r="B145" s="7" t="s">
        <v>5</v>
      </c>
      <c r="C145" s="75" t="s">
        <v>191</v>
      </c>
      <c r="D145" s="26"/>
      <c r="E145" s="12">
        <v>216</v>
      </c>
      <c r="F145" s="12">
        <v>119.16</v>
      </c>
      <c r="G145" s="66">
        <v>0</v>
      </c>
      <c r="H145" s="66">
        <f t="shared" si="4"/>
        <v>55.166666666666664</v>
      </c>
    </row>
    <row r="146" spans="1:8" ht="22.5" customHeight="1">
      <c r="A146" s="96"/>
      <c r="B146" s="7" t="s">
        <v>6</v>
      </c>
      <c r="C146" s="18"/>
      <c r="D146" s="7"/>
      <c r="E146" s="12"/>
      <c r="F146" s="12"/>
      <c r="G146" s="66"/>
      <c r="H146" s="66"/>
    </row>
    <row r="147" spans="1:8" ht="24.75" customHeight="1">
      <c r="A147" s="94" t="s">
        <v>120</v>
      </c>
      <c r="B147" s="7" t="s">
        <v>4</v>
      </c>
      <c r="C147" s="18"/>
      <c r="D147" s="7"/>
      <c r="E147" s="13">
        <f>SUM(E148:E149)</f>
        <v>2037762</v>
      </c>
      <c r="F147" s="13">
        <f>SUM(F148:F149)</f>
        <v>2012032.14</v>
      </c>
      <c r="G147" s="13">
        <f>SUM(G148:G149)</f>
        <v>0</v>
      </c>
      <c r="H147" s="66">
        <f t="shared" si="4"/>
        <v>98.73734714848936</v>
      </c>
    </row>
    <row r="148" spans="1:8" ht="18.75" customHeight="1">
      <c r="A148" s="95"/>
      <c r="B148" s="7" t="s">
        <v>5</v>
      </c>
      <c r="C148" s="23" t="s">
        <v>53</v>
      </c>
      <c r="D148" s="38"/>
      <c r="E148" s="12">
        <v>2037762</v>
      </c>
      <c r="F148" s="12">
        <v>2012032.14</v>
      </c>
      <c r="G148" s="66">
        <v>0</v>
      </c>
      <c r="H148" s="66">
        <f t="shared" si="4"/>
        <v>98.73734714848936</v>
      </c>
    </row>
    <row r="149" spans="1:8" ht="17.25" customHeight="1">
      <c r="A149" s="96"/>
      <c r="B149" s="7" t="s">
        <v>6</v>
      </c>
      <c r="C149" s="18"/>
      <c r="D149" s="7"/>
      <c r="E149" s="12"/>
      <c r="F149" s="12"/>
      <c r="G149" s="66"/>
      <c r="H149" s="66"/>
    </row>
    <row r="150" spans="1:8" ht="23.25" customHeight="1">
      <c r="A150" s="94" t="s">
        <v>121</v>
      </c>
      <c r="B150" s="7" t="s">
        <v>4</v>
      </c>
      <c r="C150" s="34"/>
      <c r="D150" s="33"/>
      <c r="E150" s="35">
        <f>SUM(E151:E152)</f>
        <v>1444796.9</v>
      </c>
      <c r="F150" s="35">
        <f>SUM(F151:F152)</f>
        <v>1437589.48</v>
      </c>
      <c r="G150" s="13">
        <f>SUM(G151:G152)</f>
        <v>77.01</v>
      </c>
      <c r="H150" s="66">
        <f t="shared" si="4"/>
        <v>99.49581633238554</v>
      </c>
    </row>
    <row r="151" spans="1:8" ht="18.75" customHeight="1">
      <c r="A151" s="95"/>
      <c r="B151" s="7" t="s">
        <v>5</v>
      </c>
      <c r="C151" s="38" t="s">
        <v>55</v>
      </c>
      <c r="D151" s="38" t="s">
        <v>56</v>
      </c>
      <c r="E151" s="57">
        <v>1444796.9</v>
      </c>
      <c r="F151" s="57">
        <v>1437589.48</v>
      </c>
      <c r="G151" s="66">
        <v>77.01</v>
      </c>
      <c r="H151" s="66">
        <f t="shared" si="4"/>
        <v>99.49581633238554</v>
      </c>
    </row>
    <row r="152" spans="1:8" ht="19.5" customHeight="1">
      <c r="A152" s="96"/>
      <c r="B152" s="7" t="s">
        <v>6</v>
      </c>
      <c r="C152" s="34"/>
      <c r="D152" s="33"/>
      <c r="E152" s="36"/>
      <c r="F152" s="36"/>
      <c r="G152" s="66"/>
      <c r="H152" s="66"/>
    </row>
    <row r="153" spans="1:8" ht="24.75" customHeight="1">
      <c r="A153" s="94" t="s">
        <v>149</v>
      </c>
      <c r="B153" s="7" t="s">
        <v>4</v>
      </c>
      <c r="C153" s="34"/>
      <c r="D153" s="33"/>
      <c r="E153" s="35">
        <f>SUM(E154:E155)</f>
        <v>3000692.4</v>
      </c>
      <c r="F153" s="35">
        <f>SUM(F154:F155)</f>
        <v>2998440.71</v>
      </c>
      <c r="G153" s="13">
        <f>SUM(G154:G155)</f>
        <v>0</v>
      </c>
      <c r="H153" s="66">
        <f t="shared" si="4"/>
        <v>99.92496098567118</v>
      </c>
    </row>
    <row r="154" spans="1:8" ht="33.75" customHeight="1">
      <c r="A154" s="95"/>
      <c r="B154" s="7" t="s">
        <v>5</v>
      </c>
      <c r="C154" s="76" t="s">
        <v>192</v>
      </c>
      <c r="D154" s="149" t="s">
        <v>54</v>
      </c>
      <c r="E154" s="57">
        <v>3000692.4</v>
      </c>
      <c r="F154" s="57">
        <v>2998440.71</v>
      </c>
      <c r="G154" s="66">
        <v>0</v>
      </c>
      <c r="H154" s="66">
        <f t="shared" si="4"/>
        <v>99.92496098567118</v>
      </c>
    </row>
    <row r="155" spans="1:8" ht="33.75" customHeight="1">
      <c r="A155" s="96"/>
      <c r="B155" s="7" t="s">
        <v>6</v>
      </c>
      <c r="C155" s="18"/>
      <c r="D155" s="7"/>
      <c r="E155" s="12"/>
      <c r="F155" s="12"/>
      <c r="G155" s="66"/>
      <c r="H155" s="66"/>
    </row>
    <row r="156" spans="1:8" ht="38.25" customHeight="1">
      <c r="A156" s="115" t="s">
        <v>193</v>
      </c>
      <c r="B156" s="7" t="s">
        <v>4</v>
      </c>
      <c r="C156" s="18"/>
      <c r="D156" s="7"/>
      <c r="E156" s="13">
        <f>SUM(E157:E158)</f>
        <v>50.5</v>
      </c>
      <c r="F156" s="13">
        <f>SUM(F157:F158)</f>
        <v>49.83</v>
      </c>
      <c r="G156" s="67">
        <f>G158+G157</f>
        <v>0</v>
      </c>
      <c r="H156" s="66">
        <f t="shared" si="4"/>
        <v>98.67326732673267</v>
      </c>
    </row>
    <row r="157" spans="1:8" ht="24.75" customHeight="1">
      <c r="A157" s="95"/>
      <c r="B157" s="7" t="s">
        <v>5</v>
      </c>
      <c r="C157" s="75" t="s">
        <v>57</v>
      </c>
      <c r="D157" s="22"/>
      <c r="E157" s="36">
        <v>50.5</v>
      </c>
      <c r="F157" s="12">
        <v>49.83</v>
      </c>
      <c r="G157" s="66">
        <v>0</v>
      </c>
      <c r="H157" s="66">
        <f t="shared" si="4"/>
        <v>98.67326732673267</v>
      </c>
    </row>
    <row r="158" spans="1:8" ht="29.25" customHeight="1">
      <c r="A158" s="96"/>
      <c r="B158" s="7" t="s">
        <v>6</v>
      </c>
      <c r="C158" s="23"/>
      <c r="D158" s="22"/>
      <c r="E158" s="36"/>
      <c r="F158" s="12"/>
      <c r="G158" s="66"/>
      <c r="H158" s="66"/>
    </row>
    <row r="159" spans="1:8" ht="24.75" customHeight="1">
      <c r="A159" s="94" t="s">
        <v>143</v>
      </c>
      <c r="B159" s="7" t="s">
        <v>4</v>
      </c>
      <c r="C159" s="18"/>
      <c r="D159" s="7"/>
      <c r="E159" s="13">
        <f>SUM(E160:E161)</f>
        <v>396.6</v>
      </c>
      <c r="F159" s="13">
        <f>SUM(F160:F161)</f>
        <v>396.26</v>
      </c>
      <c r="G159" s="15">
        <f>SUM(G160:G161)</f>
        <v>0</v>
      </c>
      <c r="H159" s="66">
        <f t="shared" si="4"/>
        <v>99.91427130610185</v>
      </c>
    </row>
    <row r="160" spans="1:8" ht="26.25" customHeight="1">
      <c r="A160" s="95"/>
      <c r="B160" s="7" t="s">
        <v>5</v>
      </c>
      <c r="C160" s="75" t="s">
        <v>58</v>
      </c>
      <c r="D160" s="149" t="s">
        <v>59</v>
      </c>
      <c r="E160" s="12">
        <v>396.6</v>
      </c>
      <c r="F160" s="12">
        <v>396.26</v>
      </c>
      <c r="G160" s="66">
        <v>0</v>
      </c>
      <c r="H160" s="66">
        <f t="shared" si="4"/>
        <v>99.91427130610185</v>
      </c>
    </row>
    <row r="161" spans="1:8" ht="23.25" customHeight="1">
      <c r="A161" s="96"/>
      <c r="B161" s="7" t="s">
        <v>6</v>
      </c>
      <c r="C161" s="18"/>
      <c r="D161" s="7"/>
      <c r="E161" s="12"/>
      <c r="F161" s="12"/>
      <c r="G161" s="66"/>
      <c r="H161" s="66"/>
    </row>
    <row r="162" spans="1:8" ht="33" customHeight="1">
      <c r="A162" s="94" t="s">
        <v>19</v>
      </c>
      <c r="B162" s="7" t="s">
        <v>4</v>
      </c>
      <c r="C162" s="18"/>
      <c r="D162" s="7"/>
      <c r="E162" s="13">
        <f>SUM(E163:E164)</f>
        <v>10546.5</v>
      </c>
      <c r="F162" s="13">
        <f>SUM(F163:F164)</f>
        <v>5113.99</v>
      </c>
      <c r="G162" s="13">
        <f>SUM(G163:G164)</f>
        <v>0</v>
      </c>
      <c r="H162" s="66">
        <f t="shared" si="4"/>
        <v>48.48992556772389</v>
      </c>
    </row>
    <row r="163" spans="1:8" ht="18.75" customHeight="1">
      <c r="A163" s="95"/>
      <c r="B163" s="7" t="s">
        <v>5</v>
      </c>
      <c r="C163" s="75" t="s">
        <v>60</v>
      </c>
      <c r="D163" s="23"/>
      <c r="E163" s="12">
        <v>10546.5</v>
      </c>
      <c r="F163" s="12">
        <v>5113.99</v>
      </c>
      <c r="G163" s="66">
        <v>0</v>
      </c>
      <c r="H163" s="66">
        <f t="shared" si="4"/>
        <v>48.48992556772389</v>
      </c>
    </row>
    <row r="164" spans="1:8" ht="30.75" customHeight="1">
      <c r="A164" s="96"/>
      <c r="B164" s="7" t="s">
        <v>6</v>
      </c>
      <c r="C164" s="18"/>
      <c r="D164" s="7"/>
      <c r="E164" s="12"/>
      <c r="F164" s="12"/>
      <c r="G164" s="66"/>
      <c r="H164" s="66"/>
    </row>
    <row r="165" spans="1:8" ht="28.5" customHeight="1">
      <c r="A165" s="106" t="s">
        <v>20</v>
      </c>
      <c r="B165" s="20" t="s">
        <v>4</v>
      </c>
      <c r="C165" s="20"/>
      <c r="D165" s="20"/>
      <c r="E165" s="28">
        <f>E167+E166</f>
        <v>2532.3</v>
      </c>
      <c r="F165" s="21">
        <f>F167+F166</f>
        <v>2481.89</v>
      </c>
      <c r="G165" s="13">
        <f>SUM(G166:G167)</f>
        <v>0</v>
      </c>
      <c r="H165" s="66">
        <f t="shared" si="4"/>
        <v>98.00931959088575</v>
      </c>
    </row>
    <row r="166" spans="1:8" ht="32.25" customHeight="1">
      <c r="A166" s="107"/>
      <c r="B166" s="7" t="s">
        <v>5</v>
      </c>
      <c r="C166" s="75" t="s">
        <v>76</v>
      </c>
      <c r="D166" s="23"/>
      <c r="E166" s="29">
        <v>2532.3</v>
      </c>
      <c r="F166" s="31">
        <v>2481.89</v>
      </c>
      <c r="G166" s="66">
        <v>0</v>
      </c>
      <c r="H166" s="66">
        <f t="shared" si="4"/>
        <v>98.00931959088575</v>
      </c>
    </row>
    <row r="167" spans="1:8" ht="34.5" customHeight="1">
      <c r="A167" s="108"/>
      <c r="B167" s="20" t="s">
        <v>6</v>
      </c>
      <c r="C167" s="23"/>
      <c r="D167" s="23"/>
      <c r="E167" s="30"/>
      <c r="F167" s="32"/>
      <c r="G167" s="66"/>
      <c r="H167" s="66"/>
    </row>
    <row r="168" spans="1:8" ht="20.25" customHeight="1">
      <c r="A168" s="112" t="s">
        <v>122</v>
      </c>
      <c r="B168" s="48" t="s">
        <v>4</v>
      </c>
      <c r="C168" s="81" t="s">
        <v>194</v>
      </c>
      <c r="D168" s="48"/>
      <c r="E168" s="15">
        <f>SUM(E169:E170)</f>
        <v>226509.3</v>
      </c>
      <c r="F168" s="15">
        <f>SUM(F169:F170)</f>
        <v>217196.27</v>
      </c>
      <c r="G168" s="15">
        <f>SUM(G169:G170)</f>
        <v>0</v>
      </c>
      <c r="H168" s="66">
        <f t="shared" si="4"/>
        <v>95.88845579408881</v>
      </c>
    </row>
    <row r="169" spans="1:8" ht="18.75" customHeight="1">
      <c r="A169" s="95"/>
      <c r="B169" s="48" t="s">
        <v>5</v>
      </c>
      <c r="C169" s="81"/>
      <c r="D169" s="48"/>
      <c r="E169" s="51">
        <f aca="true" t="shared" si="6" ref="E169:G170">E172+E175</f>
        <v>2910</v>
      </c>
      <c r="F169" s="51">
        <f t="shared" si="6"/>
        <v>2910</v>
      </c>
      <c r="G169" s="51">
        <f t="shared" si="6"/>
        <v>0</v>
      </c>
      <c r="H169" s="66">
        <f t="shared" si="4"/>
        <v>100</v>
      </c>
    </row>
    <row r="170" spans="1:8" ht="25.5" customHeight="1">
      <c r="A170" s="96"/>
      <c r="B170" s="48" t="s">
        <v>6</v>
      </c>
      <c r="C170" s="49"/>
      <c r="D170" s="48"/>
      <c r="E170" s="51">
        <f t="shared" si="6"/>
        <v>223599.3</v>
      </c>
      <c r="F170" s="51">
        <f t="shared" si="6"/>
        <v>214286.27</v>
      </c>
      <c r="G170" s="51">
        <f t="shared" si="6"/>
        <v>0</v>
      </c>
      <c r="H170" s="66">
        <f t="shared" si="4"/>
        <v>95.83494671047717</v>
      </c>
    </row>
    <row r="171" spans="1:8" ht="20.25" customHeight="1">
      <c r="A171" s="94" t="s">
        <v>138</v>
      </c>
      <c r="B171" s="7" t="s">
        <v>4</v>
      </c>
      <c r="C171" s="18"/>
      <c r="D171" s="147"/>
      <c r="E171" s="13">
        <f>SUM(E172:E173)</f>
        <v>96997.2</v>
      </c>
      <c r="F171" s="13">
        <f>SUM(F172:F173)</f>
        <v>96997.18</v>
      </c>
      <c r="G171" s="13">
        <f>SUM(G172:G173)</f>
        <v>0</v>
      </c>
      <c r="H171" s="66">
        <f t="shared" si="4"/>
        <v>99.9999793808481</v>
      </c>
    </row>
    <row r="172" spans="1:8" ht="24.75" customHeight="1">
      <c r="A172" s="95"/>
      <c r="B172" s="7" t="s">
        <v>5</v>
      </c>
      <c r="C172" s="75" t="s">
        <v>198</v>
      </c>
      <c r="D172" s="156" t="s">
        <v>199</v>
      </c>
      <c r="E172" s="36">
        <v>2910</v>
      </c>
      <c r="F172" s="36">
        <v>2910</v>
      </c>
      <c r="G172" s="66">
        <v>0</v>
      </c>
      <c r="H172" s="66">
        <f t="shared" si="4"/>
        <v>100</v>
      </c>
    </row>
    <row r="173" spans="1:8" ht="33" customHeight="1">
      <c r="A173" s="96"/>
      <c r="B173" s="7" t="s">
        <v>6</v>
      </c>
      <c r="C173" s="75" t="s">
        <v>198</v>
      </c>
      <c r="D173" s="156" t="s">
        <v>199</v>
      </c>
      <c r="E173" s="36">
        <v>94087.2</v>
      </c>
      <c r="F173" s="36">
        <v>94087.18</v>
      </c>
      <c r="G173" s="66">
        <v>0</v>
      </c>
      <c r="H173" s="66">
        <f t="shared" si="4"/>
        <v>99.99997874312339</v>
      </c>
    </row>
    <row r="174" spans="1:8" ht="16.5" customHeight="1">
      <c r="A174" s="94" t="s">
        <v>151</v>
      </c>
      <c r="B174" s="7" t="s">
        <v>4</v>
      </c>
      <c r="C174" s="18"/>
      <c r="D174" s="147"/>
      <c r="E174" s="13">
        <f>SUM(E175:E176)</f>
        <v>129512.1</v>
      </c>
      <c r="F174" s="13">
        <f>SUM(F175:F176)</f>
        <v>120199.09</v>
      </c>
      <c r="G174" s="13">
        <f>SUM(G175:G176)</f>
        <v>0</v>
      </c>
      <c r="H174" s="66">
        <f t="shared" si="4"/>
        <v>92.80915837207489</v>
      </c>
    </row>
    <row r="175" spans="1:8" ht="16.5" customHeight="1">
      <c r="A175" s="95"/>
      <c r="B175" s="7" t="s">
        <v>5</v>
      </c>
      <c r="C175" s="75"/>
      <c r="D175" s="147"/>
      <c r="E175" s="36"/>
      <c r="F175" s="36"/>
      <c r="G175" s="66"/>
      <c r="H175" s="66"/>
    </row>
    <row r="176" spans="1:8" ht="28.5" customHeight="1">
      <c r="A176" s="96"/>
      <c r="B176" s="7" t="s">
        <v>6</v>
      </c>
      <c r="C176" s="83" t="s">
        <v>196</v>
      </c>
      <c r="D176" s="156" t="s">
        <v>197</v>
      </c>
      <c r="E176" s="36">
        <v>129512.1</v>
      </c>
      <c r="F176" s="36">
        <v>120199.09</v>
      </c>
      <c r="G176" s="66">
        <v>0</v>
      </c>
      <c r="H176" s="66">
        <f t="shared" si="4"/>
        <v>92.80915837207489</v>
      </c>
    </row>
    <row r="177" spans="1:8" ht="77.25" customHeight="1">
      <c r="A177" s="94" t="s">
        <v>152</v>
      </c>
      <c r="B177" s="7" t="s">
        <v>4</v>
      </c>
      <c r="C177" s="18"/>
      <c r="D177" s="7"/>
      <c r="E177" s="13">
        <f>SUM(E178:E179)</f>
        <v>370207.9</v>
      </c>
      <c r="F177" s="13">
        <f>SUM(F178:F179)</f>
        <v>370198.54</v>
      </c>
      <c r="G177" s="13">
        <f>SUM(G178:G179)</f>
        <v>0</v>
      </c>
      <c r="H177" s="66">
        <f t="shared" si="4"/>
        <v>99.99747169090664</v>
      </c>
    </row>
    <row r="178" spans="1:8" ht="16.5" customHeight="1">
      <c r="A178" s="95"/>
      <c r="B178" s="7" t="s">
        <v>5</v>
      </c>
      <c r="C178" s="23"/>
      <c r="D178" s="7"/>
      <c r="E178" s="36"/>
      <c r="F178" s="36"/>
      <c r="G178" s="66"/>
      <c r="H178" s="66"/>
    </row>
    <row r="179" spans="1:8" ht="21.75" customHeight="1">
      <c r="A179" s="96"/>
      <c r="B179" s="7" t="s">
        <v>6</v>
      </c>
      <c r="C179" s="83" t="s">
        <v>200</v>
      </c>
      <c r="D179" s="156" t="s">
        <v>201</v>
      </c>
      <c r="E179" s="36">
        <v>370207.9</v>
      </c>
      <c r="F179" s="36">
        <v>370198.54</v>
      </c>
      <c r="G179" s="66">
        <v>0</v>
      </c>
      <c r="H179" s="66">
        <f>((F179-G179)/E179)*100</f>
        <v>99.99747169090664</v>
      </c>
    </row>
    <row r="180" spans="1:8" ht="93" customHeight="1">
      <c r="A180" s="94" t="s">
        <v>157</v>
      </c>
      <c r="B180" s="48" t="s">
        <v>4</v>
      </c>
      <c r="C180" s="49"/>
      <c r="D180" s="157"/>
      <c r="E180" s="15">
        <f>SUM(E181:E182)</f>
        <v>22339.6</v>
      </c>
      <c r="F180" s="15">
        <f>SUM(F181:F182)</f>
        <v>15644.62</v>
      </c>
      <c r="G180" s="13">
        <f>SUM(G181:G182)</f>
        <v>0</v>
      </c>
      <c r="H180" s="66">
        <f t="shared" si="4"/>
        <v>70.03088685562858</v>
      </c>
    </row>
    <row r="181" spans="1:8" ht="16.5" customHeight="1">
      <c r="A181" s="104"/>
      <c r="B181" s="48" t="s">
        <v>5</v>
      </c>
      <c r="C181" s="50"/>
      <c r="D181" s="158"/>
      <c r="E181" s="51"/>
      <c r="F181" s="51"/>
      <c r="G181" s="66"/>
      <c r="H181" s="66"/>
    </row>
    <row r="182" spans="1:8" ht="24" customHeight="1">
      <c r="A182" s="105"/>
      <c r="B182" s="48" t="s">
        <v>6</v>
      </c>
      <c r="C182" s="81" t="s">
        <v>202</v>
      </c>
      <c r="D182" s="159" t="s">
        <v>203</v>
      </c>
      <c r="E182" s="51">
        <v>22339.6</v>
      </c>
      <c r="F182" s="51">
        <v>15644.62</v>
      </c>
      <c r="G182" s="66">
        <v>0</v>
      </c>
      <c r="H182" s="66">
        <f>((F182-G182)/E182)*100</f>
        <v>70.03088685562858</v>
      </c>
    </row>
    <row r="183" spans="1:8" ht="27.75" customHeight="1">
      <c r="A183" s="112" t="s">
        <v>153</v>
      </c>
      <c r="B183" s="48" t="s">
        <v>4</v>
      </c>
      <c r="C183" s="49"/>
      <c r="D183" s="48"/>
      <c r="E183" s="15">
        <f>SUM(E184:E185)</f>
        <v>67886.59999999999</v>
      </c>
      <c r="F183" s="15">
        <f>SUM(F184:F185)</f>
        <v>67127.20000000001</v>
      </c>
      <c r="G183" s="13">
        <f>SUM(G184:G185)</f>
        <v>0</v>
      </c>
      <c r="H183" s="66">
        <f t="shared" si="4"/>
        <v>98.88136981377771</v>
      </c>
    </row>
    <row r="184" spans="1:8" ht="16.5" customHeight="1">
      <c r="A184" s="113"/>
      <c r="B184" s="48" t="s">
        <v>5</v>
      </c>
      <c r="C184" s="81" t="s">
        <v>205</v>
      </c>
      <c r="D184" s="50"/>
      <c r="E184" s="51">
        <f>E187+E190+E193</f>
        <v>67886.59999999999</v>
      </c>
      <c r="F184" s="51">
        <f>F187+F190+F193</f>
        <v>67127.20000000001</v>
      </c>
      <c r="G184" s="66">
        <v>0</v>
      </c>
      <c r="H184" s="66">
        <f t="shared" si="4"/>
        <v>98.88136981377771</v>
      </c>
    </row>
    <row r="185" spans="1:8" ht="16.5" customHeight="1">
      <c r="A185" s="114"/>
      <c r="B185" s="48" t="s">
        <v>6</v>
      </c>
      <c r="C185" s="49"/>
      <c r="D185" s="48"/>
      <c r="E185" s="51"/>
      <c r="F185" s="51"/>
      <c r="G185" s="66"/>
      <c r="H185" s="66"/>
    </row>
    <row r="186" spans="1:8" ht="24.75" customHeight="1">
      <c r="A186" s="94" t="s">
        <v>154</v>
      </c>
      <c r="B186" s="7" t="s">
        <v>4</v>
      </c>
      <c r="C186" s="18"/>
      <c r="D186" s="7"/>
      <c r="E186" s="13">
        <f>SUM(E187:E188)</f>
        <v>53874.7</v>
      </c>
      <c r="F186" s="13">
        <f>SUM(F187:F188)</f>
        <v>53378.11</v>
      </c>
      <c r="G186" s="13">
        <f>SUM(G187:G188)</f>
        <v>0</v>
      </c>
      <c r="H186" s="66">
        <f t="shared" si="4"/>
        <v>99.07825008770351</v>
      </c>
    </row>
    <row r="187" spans="1:8" ht="16.5" customHeight="1">
      <c r="A187" s="95"/>
      <c r="B187" s="7" t="s">
        <v>5</v>
      </c>
      <c r="C187" s="23" t="s">
        <v>204</v>
      </c>
      <c r="D187" s="23"/>
      <c r="E187" s="12">
        <v>53874.7</v>
      </c>
      <c r="F187" s="12">
        <v>53378.11</v>
      </c>
      <c r="G187" s="66">
        <v>0</v>
      </c>
      <c r="H187" s="66">
        <f t="shared" si="4"/>
        <v>99.07825008770351</v>
      </c>
    </row>
    <row r="188" spans="1:8" ht="16.5" customHeight="1">
      <c r="A188" s="96"/>
      <c r="B188" s="7" t="s">
        <v>6</v>
      </c>
      <c r="C188" s="18"/>
      <c r="D188" s="7"/>
      <c r="E188" s="12"/>
      <c r="F188" s="12"/>
      <c r="G188" s="66"/>
      <c r="H188" s="66"/>
    </row>
    <row r="189" spans="1:8" ht="33.75" customHeight="1">
      <c r="A189" s="94" t="s">
        <v>155</v>
      </c>
      <c r="B189" s="7" t="s">
        <v>4</v>
      </c>
      <c r="C189" s="34"/>
      <c r="D189" s="33"/>
      <c r="E189" s="35">
        <f>SUM(E190:E191)</f>
        <v>13279.9</v>
      </c>
      <c r="F189" s="35">
        <f>SUM(F190:F191)</f>
        <v>13017.1</v>
      </c>
      <c r="G189" s="15">
        <f>SUM(G190:G191)</f>
        <v>0</v>
      </c>
      <c r="H189" s="66">
        <f t="shared" si="4"/>
        <v>98.02106943576383</v>
      </c>
    </row>
    <row r="190" spans="1:8" ht="16.5" customHeight="1">
      <c r="A190" s="95"/>
      <c r="B190" s="7" t="s">
        <v>5</v>
      </c>
      <c r="C190" s="75" t="s">
        <v>206</v>
      </c>
      <c r="D190" s="149" t="s">
        <v>56</v>
      </c>
      <c r="E190" s="57">
        <v>13279.9</v>
      </c>
      <c r="F190" s="57">
        <v>13017.1</v>
      </c>
      <c r="G190" s="12">
        <v>0</v>
      </c>
      <c r="H190" s="66">
        <f t="shared" si="4"/>
        <v>98.02106943576383</v>
      </c>
    </row>
    <row r="191" spans="1:8" ht="16.5" customHeight="1">
      <c r="A191" s="96"/>
      <c r="B191" s="7" t="s">
        <v>6</v>
      </c>
      <c r="C191" s="34"/>
      <c r="D191" s="148"/>
      <c r="E191" s="36"/>
      <c r="F191" s="36"/>
      <c r="G191" s="15"/>
      <c r="H191" s="66"/>
    </row>
    <row r="192" spans="1:8" ht="53.25" customHeight="1">
      <c r="A192" s="94" t="s">
        <v>156</v>
      </c>
      <c r="B192" s="7" t="s">
        <v>4</v>
      </c>
      <c r="C192" s="34"/>
      <c r="D192" s="148"/>
      <c r="E192" s="35">
        <f>SUM(E193:E194)</f>
        <v>732</v>
      </c>
      <c r="F192" s="35">
        <f>SUM(F193:F194)</f>
        <v>731.99</v>
      </c>
      <c r="G192" s="13">
        <f>SUM(G193:G194)</f>
        <v>0</v>
      </c>
      <c r="H192" s="66">
        <f t="shared" si="4"/>
        <v>99.99863387978142</v>
      </c>
    </row>
    <row r="193" spans="1:8" ht="16.5" customHeight="1">
      <c r="A193" s="95"/>
      <c r="B193" s="7" t="s">
        <v>5</v>
      </c>
      <c r="C193" s="75" t="s">
        <v>207</v>
      </c>
      <c r="D193" s="149" t="s">
        <v>54</v>
      </c>
      <c r="E193" s="57">
        <v>732</v>
      </c>
      <c r="F193" s="57">
        <v>731.99</v>
      </c>
      <c r="G193" s="66">
        <v>0</v>
      </c>
      <c r="H193" s="66">
        <f t="shared" si="4"/>
        <v>99.99863387978142</v>
      </c>
    </row>
    <row r="194" spans="1:8" ht="16.5" customHeight="1">
      <c r="A194" s="96"/>
      <c r="B194" s="7" t="s">
        <v>6</v>
      </c>
      <c r="C194" s="18"/>
      <c r="D194" s="7"/>
      <c r="E194" s="12"/>
      <c r="F194" s="12"/>
      <c r="G194" s="66"/>
      <c r="H194" s="66"/>
    </row>
    <row r="195" spans="1:8" ht="24.75" customHeight="1">
      <c r="A195" s="109" t="s">
        <v>9</v>
      </c>
      <c r="B195" s="5" t="s">
        <v>4</v>
      </c>
      <c r="C195" s="23" t="s">
        <v>81</v>
      </c>
      <c r="D195" s="5"/>
      <c r="E195" s="15">
        <f>SUM(E196:E197)</f>
        <v>50204.100000000006</v>
      </c>
      <c r="F195" s="15">
        <f>SUM(F196:F197)</f>
        <v>50122.509999999995</v>
      </c>
      <c r="G195" s="15">
        <f>SUM(G196:G197)</f>
        <v>0</v>
      </c>
      <c r="H195" s="66">
        <f t="shared" si="4"/>
        <v>99.8374833927906</v>
      </c>
    </row>
    <row r="196" spans="1:8" ht="27" customHeight="1">
      <c r="A196" s="110"/>
      <c r="B196" s="5" t="s">
        <v>5</v>
      </c>
      <c r="C196" s="19"/>
      <c r="D196" s="5"/>
      <c r="E196" s="15">
        <f>E199+E202+E205+E208+E211+E214</f>
        <v>50204.100000000006</v>
      </c>
      <c r="F196" s="15">
        <f>F199+F202+F205+F208+F211+F214</f>
        <v>50122.509999999995</v>
      </c>
      <c r="G196" s="15">
        <f>G199+G202+G205+G208+G211+G214</f>
        <v>0</v>
      </c>
      <c r="H196" s="66">
        <f t="shared" si="4"/>
        <v>99.8374833927906</v>
      </c>
    </row>
    <row r="197" spans="1:8" ht="28.5" customHeight="1">
      <c r="A197" s="110"/>
      <c r="B197" s="5" t="s">
        <v>6</v>
      </c>
      <c r="C197" s="19"/>
      <c r="D197" s="5"/>
      <c r="E197" s="15"/>
      <c r="F197" s="15"/>
      <c r="G197" s="15"/>
      <c r="H197" s="66"/>
    </row>
    <row r="198" spans="1:8" ht="22.5" customHeight="1">
      <c r="A198" s="94" t="s">
        <v>123</v>
      </c>
      <c r="B198" s="7" t="s">
        <v>4</v>
      </c>
      <c r="C198" s="23"/>
      <c r="D198" s="22"/>
      <c r="E198" s="13">
        <f>SUM(E199:E200)</f>
        <v>45920.5</v>
      </c>
      <c r="F198" s="13">
        <f>SUM(F199:F200)</f>
        <v>45863.68</v>
      </c>
      <c r="G198" s="13">
        <f>SUM(G199:G200)</f>
        <v>0</v>
      </c>
      <c r="H198" s="66">
        <f t="shared" si="4"/>
        <v>99.87626441349724</v>
      </c>
    </row>
    <row r="199" spans="1:8" ht="18.75" customHeight="1">
      <c r="A199" s="95"/>
      <c r="B199" s="7" t="s">
        <v>5</v>
      </c>
      <c r="C199" s="23" t="s">
        <v>61</v>
      </c>
      <c r="D199" s="22"/>
      <c r="E199" s="12">
        <v>45920.5</v>
      </c>
      <c r="F199" s="12">
        <v>45863.68</v>
      </c>
      <c r="G199" s="66">
        <v>0</v>
      </c>
      <c r="H199" s="66">
        <f t="shared" si="4"/>
        <v>99.87626441349724</v>
      </c>
    </row>
    <row r="200" spans="1:8" ht="18" customHeight="1">
      <c r="A200" s="96"/>
      <c r="B200" s="7" t="s">
        <v>6</v>
      </c>
      <c r="C200" s="23"/>
      <c r="D200" s="22"/>
      <c r="E200" s="12"/>
      <c r="F200" s="12"/>
      <c r="G200" s="66"/>
      <c r="H200" s="66"/>
    </row>
    <row r="201" spans="1:8" ht="23.25" customHeight="1">
      <c r="A201" s="94" t="s">
        <v>124</v>
      </c>
      <c r="B201" s="7" t="s">
        <v>4</v>
      </c>
      <c r="C201" s="23"/>
      <c r="D201" s="22"/>
      <c r="E201" s="13">
        <f>SUM(E202:E203)</f>
        <v>878.3</v>
      </c>
      <c r="F201" s="13">
        <f>SUM(F202:F203)</f>
        <v>860.6</v>
      </c>
      <c r="G201" s="15">
        <f>SUM(G202:G203)</f>
        <v>0</v>
      </c>
      <c r="H201" s="66">
        <f t="shared" si="4"/>
        <v>97.98474325401344</v>
      </c>
    </row>
    <row r="202" spans="1:8" ht="18.75" customHeight="1">
      <c r="A202" s="95"/>
      <c r="B202" s="7" t="s">
        <v>5</v>
      </c>
      <c r="C202" s="23" t="s">
        <v>62</v>
      </c>
      <c r="D202" s="22"/>
      <c r="E202" s="12">
        <v>878.3</v>
      </c>
      <c r="F202" s="12">
        <v>860.6</v>
      </c>
      <c r="G202" s="15">
        <f>G205</f>
        <v>0</v>
      </c>
      <c r="H202" s="66">
        <f t="shared" si="4"/>
        <v>97.98474325401344</v>
      </c>
    </row>
    <row r="203" spans="1:8" ht="16.5" customHeight="1">
      <c r="A203" s="96"/>
      <c r="B203" s="7" t="s">
        <v>6</v>
      </c>
      <c r="C203" s="23"/>
      <c r="D203" s="22"/>
      <c r="E203" s="12"/>
      <c r="F203" s="12"/>
      <c r="G203" s="14"/>
      <c r="H203" s="66"/>
    </row>
    <row r="204" spans="1:8" ht="21.75" customHeight="1">
      <c r="A204" s="94" t="s">
        <v>125</v>
      </c>
      <c r="B204" s="7" t="s">
        <v>4</v>
      </c>
      <c r="C204" s="23"/>
      <c r="D204" s="22"/>
      <c r="E204" s="13">
        <f>SUM(E205:E206)</f>
        <v>489.6</v>
      </c>
      <c r="F204" s="13">
        <f>SUM(F205:F206)</f>
        <v>489.6</v>
      </c>
      <c r="G204" s="12">
        <f>SUM(G205:G206)</f>
        <v>0</v>
      </c>
      <c r="H204" s="66">
        <f aca="true" t="shared" si="7" ref="H204:H214">((F204-G204)/E204)*100</f>
        <v>100</v>
      </c>
    </row>
    <row r="205" spans="1:8" ht="18.75" customHeight="1">
      <c r="A205" s="95"/>
      <c r="B205" s="7" t="s">
        <v>5</v>
      </c>
      <c r="C205" s="23" t="s">
        <v>63</v>
      </c>
      <c r="D205" s="22"/>
      <c r="E205" s="12">
        <v>489.6</v>
      </c>
      <c r="F205" s="12">
        <v>489.6</v>
      </c>
      <c r="G205" s="12">
        <v>0</v>
      </c>
      <c r="H205" s="66">
        <f t="shared" si="7"/>
        <v>100</v>
      </c>
    </row>
    <row r="206" spans="1:8" ht="19.5" customHeight="1">
      <c r="A206" s="96"/>
      <c r="B206" s="7" t="s">
        <v>6</v>
      </c>
      <c r="C206" s="23"/>
      <c r="D206" s="22"/>
      <c r="E206" s="12"/>
      <c r="F206" s="12"/>
      <c r="G206" s="11"/>
      <c r="H206" s="66"/>
    </row>
    <row r="207" spans="1:9" ht="24.75" customHeight="1">
      <c r="A207" s="94" t="s">
        <v>126</v>
      </c>
      <c r="B207" s="7" t="s">
        <v>4</v>
      </c>
      <c r="C207" s="23"/>
      <c r="D207" s="22"/>
      <c r="E207" s="13">
        <f>SUM(E208:E209)</f>
        <v>253.9</v>
      </c>
      <c r="F207" s="13">
        <f>SUM(F208:F209)</f>
        <v>253.84</v>
      </c>
      <c r="G207" s="13">
        <f>SUM(G208:G209)</f>
        <v>0</v>
      </c>
      <c r="H207" s="66">
        <f t="shared" si="7"/>
        <v>99.97636864907444</v>
      </c>
      <c r="I207" s="58"/>
    </row>
    <row r="208" spans="1:9" ht="22.5" customHeight="1">
      <c r="A208" s="99"/>
      <c r="B208" s="7" t="s">
        <v>5</v>
      </c>
      <c r="C208" s="23" t="s">
        <v>64</v>
      </c>
      <c r="D208" s="22"/>
      <c r="E208" s="12">
        <v>253.9</v>
      </c>
      <c r="F208" s="12">
        <v>253.84</v>
      </c>
      <c r="G208" s="66">
        <v>0</v>
      </c>
      <c r="H208" s="66">
        <f t="shared" si="7"/>
        <v>99.97636864907444</v>
      </c>
      <c r="I208" s="58"/>
    </row>
    <row r="209" spans="1:9" ht="20.25" customHeight="1">
      <c r="A209" s="100"/>
      <c r="B209" s="7" t="s">
        <v>6</v>
      </c>
      <c r="C209" s="23"/>
      <c r="D209" s="22"/>
      <c r="E209" s="12"/>
      <c r="F209" s="12"/>
      <c r="G209" s="66"/>
      <c r="H209" s="66"/>
      <c r="I209" s="58"/>
    </row>
    <row r="210" spans="1:9" ht="27" customHeight="1">
      <c r="A210" s="94" t="s">
        <v>127</v>
      </c>
      <c r="B210" s="7" t="s">
        <v>4</v>
      </c>
      <c r="C210" s="23"/>
      <c r="D210" s="22"/>
      <c r="E210" s="13">
        <f>SUM(E211:E212)</f>
        <v>2661.8</v>
      </c>
      <c r="F210" s="13">
        <f>SUM(F211:F212)</f>
        <v>2654.79</v>
      </c>
      <c r="G210" s="13">
        <f>SUM(G211:G212)</f>
        <v>0</v>
      </c>
      <c r="H210" s="66">
        <f t="shared" si="7"/>
        <v>99.73664437598617</v>
      </c>
      <c r="I210" s="58"/>
    </row>
    <row r="211" spans="1:9" ht="18.75" customHeight="1">
      <c r="A211" s="99"/>
      <c r="B211" s="7" t="s">
        <v>5</v>
      </c>
      <c r="C211" s="23" t="s">
        <v>65</v>
      </c>
      <c r="D211" s="22"/>
      <c r="E211" s="12">
        <v>2661.8</v>
      </c>
      <c r="F211" s="12">
        <v>2654.79</v>
      </c>
      <c r="G211" s="66">
        <v>0</v>
      </c>
      <c r="H211" s="66">
        <f t="shared" si="7"/>
        <v>99.73664437598617</v>
      </c>
      <c r="I211" s="58"/>
    </row>
    <row r="212" spans="1:9" ht="19.5" customHeight="1">
      <c r="A212" s="100"/>
      <c r="B212" s="7" t="s">
        <v>6</v>
      </c>
      <c r="C212" s="23"/>
      <c r="D212" s="22"/>
      <c r="E212" s="12"/>
      <c r="F212" s="12"/>
      <c r="G212" s="66"/>
      <c r="H212" s="66"/>
      <c r="I212" s="58"/>
    </row>
    <row r="213" spans="1:8" ht="25.5" customHeight="1" hidden="1" outlineLevel="1">
      <c r="A213" s="94" t="s">
        <v>144</v>
      </c>
      <c r="B213" s="7" t="s">
        <v>4</v>
      </c>
      <c r="C213" s="23"/>
      <c r="D213" s="22"/>
      <c r="E213" s="13">
        <f>SUM(E214:E215)</f>
        <v>0</v>
      </c>
      <c r="F213" s="13">
        <f>SUM(F214:F215)</f>
        <v>0</v>
      </c>
      <c r="G213" s="13">
        <f>SUM(G214:G215)</f>
        <v>0</v>
      </c>
      <c r="H213" s="66" t="e">
        <f t="shared" si="7"/>
        <v>#DIV/0!</v>
      </c>
    </row>
    <row r="214" spans="1:8" ht="18.75" customHeight="1" hidden="1" outlineLevel="1">
      <c r="A214" s="99"/>
      <c r="B214" s="7" t="s">
        <v>5</v>
      </c>
      <c r="C214" s="23" t="s">
        <v>66</v>
      </c>
      <c r="D214" s="22"/>
      <c r="E214" s="12">
        <v>0</v>
      </c>
      <c r="F214" s="12">
        <v>0</v>
      </c>
      <c r="G214" s="66">
        <v>0</v>
      </c>
      <c r="H214" s="66" t="e">
        <f t="shared" si="7"/>
        <v>#DIV/0!</v>
      </c>
    </row>
    <row r="215" spans="1:8" ht="24" customHeight="1" hidden="1" outlineLevel="1">
      <c r="A215" s="100"/>
      <c r="B215" s="7" t="s">
        <v>6</v>
      </c>
      <c r="C215" s="23"/>
      <c r="D215" s="22"/>
      <c r="E215" s="12"/>
      <c r="F215" s="12"/>
      <c r="G215" s="66"/>
      <c r="H215" s="66"/>
    </row>
    <row r="216" spans="1:8" ht="25.5" customHeight="1" collapsed="1">
      <c r="A216" s="91" t="s">
        <v>128</v>
      </c>
      <c r="B216" s="5" t="s">
        <v>4</v>
      </c>
      <c r="C216" s="23" t="s">
        <v>82</v>
      </c>
      <c r="D216" s="25"/>
      <c r="E216" s="15">
        <f>SUM(E217:E218)</f>
        <v>1072970.4000000001</v>
      </c>
      <c r="F216" s="15">
        <f>SUM(F217:F218)</f>
        <v>1067952.5899999999</v>
      </c>
      <c r="G216" s="15">
        <f>SUM(G217:G218)</f>
        <v>57.63</v>
      </c>
      <c r="H216" s="66">
        <f aca="true" t="shared" si="8" ref="H216:H243">((F216-G216)/E216)*100</f>
        <v>99.52697297148177</v>
      </c>
    </row>
    <row r="217" spans="1:8" ht="22.5" customHeight="1">
      <c r="A217" s="92"/>
      <c r="B217" s="5" t="s">
        <v>5</v>
      </c>
      <c r="C217" s="24"/>
      <c r="D217" s="25"/>
      <c r="E217" s="15">
        <f>E220+E223+E226</f>
        <v>1072970.4000000001</v>
      </c>
      <c r="F217" s="15">
        <f>F220+F223+F226</f>
        <v>1067952.5899999999</v>
      </c>
      <c r="G217" s="15">
        <f>G220+G223+G226</f>
        <v>57.63</v>
      </c>
      <c r="H217" s="66">
        <f t="shared" si="8"/>
        <v>99.52697297148177</v>
      </c>
    </row>
    <row r="218" spans="1:8" ht="27" customHeight="1">
      <c r="A218" s="93"/>
      <c r="B218" s="5" t="s">
        <v>6</v>
      </c>
      <c r="C218" s="24"/>
      <c r="D218" s="25"/>
      <c r="E218" s="15"/>
      <c r="F218" s="15"/>
      <c r="G218" s="15"/>
      <c r="H218" s="66"/>
    </row>
    <row r="219" spans="1:8" ht="26.25" customHeight="1">
      <c r="A219" s="94" t="s">
        <v>129</v>
      </c>
      <c r="B219" s="7" t="s">
        <v>4</v>
      </c>
      <c r="C219" s="23"/>
      <c r="D219" s="22"/>
      <c r="E219" s="13">
        <f>SUM(E220:E221)</f>
        <v>111003.5</v>
      </c>
      <c r="F219" s="13">
        <f>SUM(F220:F221)</f>
        <v>108888.7</v>
      </c>
      <c r="G219" s="13">
        <f>SUM(G220:G221)</f>
        <v>0</v>
      </c>
      <c r="H219" s="66">
        <f t="shared" si="8"/>
        <v>98.09483484754985</v>
      </c>
    </row>
    <row r="220" spans="1:8" ht="18.75" customHeight="1">
      <c r="A220" s="95"/>
      <c r="B220" s="7" t="s">
        <v>5</v>
      </c>
      <c r="C220" s="23" t="s">
        <v>67</v>
      </c>
      <c r="D220" s="22"/>
      <c r="E220" s="12">
        <f>111003.49+0.01</f>
        <v>111003.5</v>
      </c>
      <c r="F220" s="12">
        <v>108888.7</v>
      </c>
      <c r="G220" s="66">
        <v>0</v>
      </c>
      <c r="H220" s="66">
        <f t="shared" si="8"/>
        <v>98.09483484754985</v>
      </c>
    </row>
    <row r="221" spans="1:8" ht="30" customHeight="1">
      <c r="A221" s="96"/>
      <c r="B221" s="7" t="s">
        <v>6</v>
      </c>
      <c r="C221" s="23"/>
      <c r="D221" s="22"/>
      <c r="E221" s="12"/>
      <c r="F221" s="12"/>
      <c r="G221" s="66"/>
      <c r="H221" s="66"/>
    </row>
    <row r="222" spans="1:8" ht="23.25" customHeight="1">
      <c r="A222" s="94" t="s">
        <v>130</v>
      </c>
      <c r="B222" s="7" t="s">
        <v>4</v>
      </c>
      <c r="C222" s="23"/>
      <c r="D222" s="22"/>
      <c r="E222" s="13">
        <f>SUM(E223:E224)</f>
        <v>935162.3</v>
      </c>
      <c r="F222" s="13">
        <f>SUM(F223:F224)</f>
        <v>932742.46</v>
      </c>
      <c r="G222" s="13">
        <f>SUM(G223:G224)</f>
        <v>57.63</v>
      </c>
      <c r="H222" s="66">
        <f t="shared" si="8"/>
        <v>99.73507593280866</v>
      </c>
    </row>
    <row r="223" spans="1:8" ht="18.75" customHeight="1">
      <c r="A223" s="99"/>
      <c r="B223" s="7" t="s">
        <v>5</v>
      </c>
      <c r="C223" s="23" t="s">
        <v>68</v>
      </c>
      <c r="D223" s="23" t="s">
        <v>71</v>
      </c>
      <c r="E223" s="12">
        <v>935162.3</v>
      </c>
      <c r="F223" s="12">
        <v>932742.46</v>
      </c>
      <c r="G223" s="66">
        <v>57.63</v>
      </c>
      <c r="H223" s="66">
        <f t="shared" si="8"/>
        <v>99.73507593280866</v>
      </c>
    </row>
    <row r="224" spans="1:8" ht="27" customHeight="1">
      <c r="A224" s="100"/>
      <c r="B224" s="7" t="s">
        <v>6</v>
      </c>
      <c r="C224" s="23"/>
      <c r="D224" s="22"/>
      <c r="E224" s="12"/>
      <c r="F224" s="12"/>
      <c r="G224" s="66"/>
      <c r="H224" s="66"/>
    </row>
    <row r="225" spans="1:8" ht="23.25" customHeight="1">
      <c r="A225" s="94" t="s">
        <v>131</v>
      </c>
      <c r="B225" s="7" t="s">
        <v>4</v>
      </c>
      <c r="C225" s="23"/>
      <c r="D225" s="22"/>
      <c r="E225" s="13">
        <f>SUM(E226:E227)</f>
        <v>26804.6</v>
      </c>
      <c r="F225" s="13">
        <f>SUM(F226:F227)</f>
        <v>26321.43</v>
      </c>
      <c r="G225" s="13">
        <f>SUM(G226:G227)</f>
        <v>0</v>
      </c>
      <c r="H225" s="66">
        <f t="shared" si="8"/>
        <v>98.1974362609403</v>
      </c>
    </row>
    <row r="226" spans="1:8" ht="18.75" customHeight="1">
      <c r="A226" s="99"/>
      <c r="B226" s="7" t="s">
        <v>5</v>
      </c>
      <c r="C226" s="75" t="s">
        <v>208</v>
      </c>
      <c r="D226" s="23"/>
      <c r="E226" s="12">
        <v>26804.6</v>
      </c>
      <c r="F226" s="12">
        <v>26321.43</v>
      </c>
      <c r="G226" s="66">
        <v>0</v>
      </c>
      <c r="H226" s="66">
        <f t="shared" si="8"/>
        <v>98.1974362609403</v>
      </c>
    </row>
    <row r="227" spans="1:8" ht="21.75" customHeight="1">
      <c r="A227" s="100"/>
      <c r="B227" s="7" t="s">
        <v>6</v>
      </c>
      <c r="C227" s="23"/>
      <c r="D227" s="22"/>
      <c r="E227" s="12"/>
      <c r="F227" s="12"/>
      <c r="G227" s="66"/>
      <c r="H227" s="66"/>
    </row>
    <row r="228" spans="1:8" ht="24.75" customHeight="1">
      <c r="A228" s="109" t="s">
        <v>132</v>
      </c>
      <c r="B228" s="5" t="s">
        <v>4</v>
      </c>
      <c r="C228" s="23" t="s">
        <v>83</v>
      </c>
      <c r="D228" s="25"/>
      <c r="E228" s="15">
        <f>SUM(E229:E230)</f>
        <v>1766.6</v>
      </c>
      <c r="F228" s="15">
        <f>SUM(F229:F230)</f>
        <v>1698.85</v>
      </c>
      <c r="G228" s="13">
        <f>SUM(G229:G230)</f>
        <v>0</v>
      </c>
      <c r="H228" s="66">
        <f t="shared" si="8"/>
        <v>96.1649496207404</v>
      </c>
    </row>
    <row r="229" spans="1:8" ht="22.5" customHeight="1">
      <c r="A229" s="110"/>
      <c r="B229" s="5" t="s">
        <v>5</v>
      </c>
      <c r="C229" s="24"/>
      <c r="D229" s="25"/>
      <c r="E229" s="15">
        <f>E232</f>
        <v>1766.6</v>
      </c>
      <c r="F229" s="15">
        <f>F232</f>
        <v>1698.85</v>
      </c>
      <c r="G229" s="66">
        <v>0</v>
      </c>
      <c r="H229" s="66">
        <f t="shared" si="8"/>
        <v>96.1649496207404</v>
      </c>
    </row>
    <row r="230" spans="1:8" ht="24.75" customHeight="1">
      <c r="A230" s="111"/>
      <c r="B230" s="5" t="s">
        <v>6</v>
      </c>
      <c r="C230" s="24"/>
      <c r="D230" s="25"/>
      <c r="E230" s="15"/>
      <c r="F230" s="14"/>
      <c r="G230" s="66"/>
      <c r="H230" s="66"/>
    </row>
    <row r="231" spans="1:8" ht="18" customHeight="1">
      <c r="A231" s="101" t="s">
        <v>133</v>
      </c>
      <c r="B231" s="7" t="s">
        <v>4</v>
      </c>
      <c r="C231" s="23"/>
      <c r="D231" s="22"/>
      <c r="E231" s="16">
        <f>SUM(E232:E233)</f>
        <v>1766.6</v>
      </c>
      <c r="F231" s="16">
        <f>SUM(F232:F233)</f>
        <v>1698.85</v>
      </c>
      <c r="G231" s="13">
        <f>SUM(G232:G233)</f>
        <v>0</v>
      </c>
      <c r="H231" s="66">
        <f t="shared" si="8"/>
        <v>96.1649496207404</v>
      </c>
    </row>
    <row r="232" spans="1:8" ht="18.75" customHeight="1">
      <c r="A232" s="102"/>
      <c r="B232" s="7" t="s">
        <v>5</v>
      </c>
      <c r="C232" s="23"/>
      <c r="D232" s="22"/>
      <c r="E232" s="12">
        <f>E235+E241+E238+E244</f>
        <v>1766.6</v>
      </c>
      <c r="F232" s="12">
        <f>F235+F241+F238+F244</f>
        <v>1698.85</v>
      </c>
      <c r="G232" s="66">
        <v>0</v>
      </c>
      <c r="H232" s="66">
        <f t="shared" si="8"/>
        <v>96.1649496207404</v>
      </c>
    </row>
    <row r="233" spans="1:8" ht="16.5" customHeight="1">
      <c r="A233" s="103"/>
      <c r="B233" s="7" t="s">
        <v>6</v>
      </c>
      <c r="C233" s="23"/>
      <c r="D233" s="22"/>
      <c r="E233" s="12"/>
      <c r="F233" s="11"/>
      <c r="G233" s="66"/>
      <c r="H233" s="66"/>
    </row>
    <row r="234" spans="1:8" ht="39.75" customHeight="1">
      <c r="A234" s="94" t="s">
        <v>134</v>
      </c>
      <c r="B234" s="7" t="s">
        <v>4</v>
      </c>
      <c r="C234" s="23"/>
      <c r="D234" s="22"/>
      <c r="E234" s="13">
        <f>SUM(E235:E236)</f>
        <v>50</v>
      </c>
      <c r="F234" s="13">
        <f>SUM(F235:F236)</f>
        <v>0</v>
      </c>
      <c r="G234" s="13">
        <f>SUM(G235:G236)</f>
        <v>0</v>
      </c>
      <c r="H234" s="66">
        <f t="shared" si="8"/>
        <v>0</v>
      </c>
    </row>
    <row r="235" spans="1:8" ht="18.75" customHeight="1">
      <c r="A235" s="95"/>
      <c r="B235" s="7" t="s">
        <v>5</v>
      </c>
      <c r="C235" s="23" t="s">
        <v>69</v>
      </c>
      <c r="D235" s="22"/>
      <c r="E235" s="12">
        <v>50</v>
      </c>
      <c r="F235" s="12">
        <v>0</v>
      </c>
      <c r="G235" s="66">
        <v>0</v>
      </c>
      <c r="H235" s="66">
        <f t="shared" si="8"/>
        <v>0</v>
      </c>
    </row>
    <row r="236" spans="1:8" ht="24.75" customHeight="1">
      <c r="A236" s="96"/>
      <c r="B236" s="7" t="s">
        <v>6</v>
      </c>
      <c r="C236" s="23"/>
      <c r="D236" s="22"/>
      <c r="E236" s="12"/>
      <c r="F236" s="12"/>
      <c r="G236" s="66"/>
      <c r="H236" s="66"/>
    </row>
    <row r="237" spans="1:8" ht="46.5" customHeight="1">
      <c r="A237" s="97" t="s">
        <v>135</v>
      </c>
      <c r="B237" s="7" t="s">
        <v>4</v>
      </c>
      <c r="C237" s="23"/>
      <c r="D237" s="22"/>
      <c r="E237" s="13">
        <f>SUM(E238:E239)</f>
        <v>0</v>
      </c>
      <c r="F237" s="13">
        <f>SUM(F238:F239)</f>
        <v>0</v>
      </c>
      <c r="G237" s="67">
        <f>G239+G238</f>
        <v>0</v>
      </c>
      <c r="H237" s="84" t="e">
        <f t="shared" si="8"/>
        <v>#DIV/0!</v>
      </c>
    </row>
    <row r="238" spans="1:8" ht="34.5" customHeight="1">
      <c r="A238" s="98"/>
      <c r="B238" s="7" t="s">
        <v>5</v>
      </c>
      <c r="C238" s="23" t="s">
        <v>70</v>
      </c>
      <c r="D238" s="22"/>
      <c r="E238" s="12">
        <v>0</v>
      </c>
      <c r="F238" s="12">
        <v>0</v>
      </c>
      <c r="G238" s="66">
        <v>0</v>
      </c>
      <c r="H238" s="84" t="e">
        <f t="shared" si="8"/>
        <v>#DIV/0!</v>
      </c>
    </row>
    <row r="239" spans="1:8" ht="24" customHeight="1">
      <c r="A239" s="98"/>
      <c r="B239" s="7" t="s">
        <v>6</v>
      </c>
      <c r="C239" s="23"/>
      <c r="D239" s="22"/>
      <c r="E239" s="12"/>
      <c r="F239" s="11"/>
      <c r="G239" s="66"/>
      <c r="H239" s="66"/>
    </row>
    <row r="240" spans="1:8" ht="21.75" customHeight="1">
      <c r="A240" s="88" t="s">
        <v>136</v>
      </c>
      <c r="B240" s="7" t="s">
        <v>4</v>
      </c>
      <c r="C240" s="23"/>
      <c r="D240" s="22"/>
      <c r="E240" s="13">
        <f>SUM(E241:E242)</f>
        <v>1452</v>
      </c>
      <c r="F240" s="13">
        <f>SUM(F241:F242)</f>
        <v>1434.74</v>
      </c>
      <c r="G240" s="15">
        <f>SUM(G241:G242)</f>
        <v>0</v>
      </c>
      <c r="H240" s="66">
        <f t="shared" si="8"/>
        <v>98.81129476584022</v>
      </c>
    </row>
    <row r="241" spans="1:8" ht="18.75" customHeight="1">
      <c r="A241" s="89"/>
      <c r="B241" s="7" t="s">
        <v>5</v>
      </c>
      <c r="C241" s="23" t="s">
        <v>77</v>
      </c>
      <c r="D241" s="22"/>
      <c r="E241" s="12">
        <v>1452</v>
      </c>
      <c r="F241" s="12">
        <v>1434.74</v>
      </c>
      <c r="G241" s="66">
        <v>0</v>
      </c>
      <c r="H241" s="66">
        <f t="shared" si="8"/>
        <v>98.81129476584022</v>
      </c>
    </row>
    <row r="242" spans="1:8" ht="31.5" customHeight="1">
      <c r="A242" s="90"/>
      <c r="B242" s="7" t="s">
        <v>6</v>
      </c>
      <c r="C242" s="23"/>
      <c r="D242" s="22"/>
      <c r="E242" s="11"/>
      <c r="F242" s="12"/>
      <c r="G242" s="66"/>
      <c r="H242" s="66"/>
    </row>
    <row r="243" spans="1:8" ht="18.75" customHeight="1">
      <c r="A243" s="88" t="s">
        <v>137</v>
      </c>
      <c r="B243" s="7" t="s">
        <v>4</v>
      </c>
      <c r="C243" s="23"/>
      <c r="D243" s="22"/>
      <c r="E243" s="13">
        <f>SUM(E244:E245)</f>
        <v>264.6</v>
      </c>
      <c r="F243" s="13">
        <f>SUM(F244:F245)</f>
        <v>264.11</v>
      </c>
      <c r="G243" s="13">
        <f>SUM(G244:G245)</f>
        <v>0</v>
      </c>
      <c r="H243" s="66">
        <f t="shared" si="8"/>
        <v>99.81481481481481</v>
      </c>
    </row>
    <row r="244" spans="1:8" ht="20.25" customHeight="1">
      <c r="A244" s="89"/>
      <c r="B244" s="7" t="s">
        <v>5</v>
      </c>
      <c r="C244" s="75" t="s">
        <v>209</v>
      </c>
      <c r="D244" s="22"/>
      <c r="E244" s="12">
        <v>264.6</v>
      </c>
      <c r="F244" s="12">
        <v>264.11</v>
      </c>
      <c r="G244" s="13">
        <f>SUM(G245:G246)</f>
        <v>0</v>
      </c>
      <c r="H244" s="66">
        <f>((F244-G244)/E244)*100</f>
        <v>99.81481481481481</v>
      </c>
    </row>
    <row r="245" spans="1:8" ht="27.75" customHeight="1">
      <c r="A245" s="90"/>
      <c r="B245" s="7" t="s">
        <v>6</v>
      </c>
      <c r="C245" s="23"/>
      <c r="D245" s="22"/>
      <c r="E245" s="11"/>
      <c r="F245" s="12"/>
      <c r="G245" s="66"/>
      <c r="H245" s="66"/>
    </row>
    <row r="246" spans="1:9" ht="32.25" customHeight="1">
      <c r="A246" s="2"/>
      <c r="B246" s="4"/>
      <c r="C246" s="4"/>
      <c r="D246" s="4"/>
      <c r="E246" s="3"/>
      <c r="F246" s="3"/>
      <c r="G246" s="68"/>
      <c r="H246" s="69"/>
      <c r="I246" s="70"/>
    </row>
    <row r="247" spans="1:9" ht="18.75" customHeight="1">
      <c r="A247" s="47" t="s">
        <v>87</v>
      </c>
      <c r="B247" s="42"/>
      <c r="C247" s="42"/>
      <c r="D247" s="42"/>
      <c r="E247" s="43"/>
      <c r="F247" s="43"/>
      <c r="G247" s="69"/>
      <c r="H247" s="69"/>
      <c r="I247" s="70"/>
    </row>
    <row r="248" spans="1:9" ht="38.25" customHeight="1">
      <c r="A248" s="160" t="s">
        <v>211</v>
      </c>
      <c r="B248" s="42"/>
      <c r="C248" s="42"/>
      <c r="D248" s="42"/>
      <c r="E248" s="43"/>
      <c r="F248" s="43" t="s">
        <v>140</v>
      </c>
      <c r="G248" s="69"/>
      <c r="H248" s="69"/>
      <c r="I248" s="70"/>
    </row>
    <row r="249" spans="1:9" ht="78" customHeight="1">
      <c r="A249" s="43"/>
      <c r="B249" s="42"/>
      <c r="C249" s="42"/>
      <c r="D249" s="42"/>
      <c r="E249" s="43"/>
      <c r="F249" s="43"/>
      <c r="G249" s="71"/>
      <c r="H249" s="69"/>
      <c r="I249" s="70"/>
    </row>
    <row r="250" spans="1:9" ht="15">
      <c r="A250" s="43" t="s">
        <v>88</v>
      </c>
      <c r="B250" s="46"/>
      <c r="C250" s="46"/>
      <c r="D250" s="46"/>
      <c r="E250" s="45"/>
      <c r="F250" s="45"/>
      <c r="G250" s="71"/>
      <c r="H250" s="69"/>
      <c r="I250" s="70"/>
    </row>
    <row r="251" spans="1:9" ht="25.5" customHeight="1">
      <c r="A251" s="47" t="s">
        <v>141</v>
      </c>
      <c r="B251" s="46"/>
      <c r="C251" s="46"/>
      <c r="D251" s="46"/>
      <c r="E251" s="45"/>
      <c r="F251" s="43" t="s">
        <v>85</v>
      </c>
      <c r="G251" s="71"/>
      <c r="H251" s="69"/>
      <c r="I251" s="70"/>
    </row>
    <row r="252" spans="1:9" ht="15.75">
      <c r="A252" s="46"/>
      <c r="B252" s="46"/>
      <c r="C252" s="46"/>
      <c r="D252" s="46"/>
      <c r="E252" s="45"/>
      <c r="F252" s="45"/>
      <c r="G252" s="68"/>
      <c r="H252" s="69"/>
      <c r="I252" s="70"/>
    </row>
    <row r="253" spans="1:9" ht="15">
      <c r="A253" s="44"/>
      <c r="B253" s="42"/>
      <c r="C253" s="42"/>
      <c r="D253" s="42"/>
      <c r="E253" s="43"/>
      <c r="F253" s="43"/>
      <c r="G253" s="69"/>
      <c r="H253" s="69"/>
      <c r="I253" s="70"/>
    </row>
    <row r="254" spans="1:9" ht="15">
      <c r="A254" s="44"/>
      <c r="B254" s="42"/>
      <c r="C254" s="42"/>
      <c r="D254" s="42"/>
      <c r="E254" s="43"/>
      <c r="F254" s="43"/>
      <c r="G254" s="69"/>
      <c r="H254" s="69"/>
      <c r="I254" s="70"/>
    </row>
    <row r="255" spans="1:9" ht="15.75">
      <c r="A255" s="44"/>
      <c r="B255" s="42"/>
      <c r="C255" s="42"/>
      <c r="D255" s="42"/>
      <c r="E255" s="43"/>
      <c r="F255" s="43"/>
      <c r="G255" s="68"/>
      <c r="H255" s="69"/>
      <c r="I255" s="70"/>
    </row>
    <row r="256" spans="1:9" ht="15">
      <c r="A256" s="44"/>
      <c r="B256" s="42"/>
      <c r="C256" s="42"/>
      <c r="D256" s="42"/>
      <c r="E256" s="43"/>
      <c r="F256" s="43"/>
      <c r="G256" s="69"/>
      <c r="H256" s="69"/>
      <c r="I256" s="70"/>
    </row>
    <row r="257" spans="1:9" ht="15">
      <c r="A257" s="44"/>
      <c r="B257" s="42"/>
      <c r="C257" s="42"/>
      <c r="D257" s="42"/>
      <c r="E257" s="43"/>
      <c r="F257" s="43"/>
      <c r="G257" s="69"/>
      <c r="H257" s="69"/>
      <c r="I257" s="70"/>
    </row>
    <row r="258" spans="1:9" ht="15.75">
      <c r="A258" s="44"/>
      <c r="B258" s="42"/>
      <c r="C258" s="42"/>
      <c r="D258" s="42"/>
      <c r="E258" s="43"/>
      <c r="F258" s="43"/>
      <c r="G258" s="68"/>
      <c r="H258" s="69"/>
      <c r="I258" s="70"/>
    </row>
    <row r="259" spans="1:9" ht="15">
      <c r="A259" s="44"/>
      <c r="B259" s="42"/>
      <c r="C259" s="42"/>
      <c r="D259" s="42"/>
      <c r="E259" s="43"/>
      <c r="F259" s="43"/>
      <c r="G259" s="69"/>
      <c r="H259" s="69"/>
      <c r="I259" s="70"/>
    </row>
    <row r="260" spans="2:9" ht="15">
      <c r="B260" s="1"/>
      <c r="C260" s="1"/>
      <c r="D260" s="1"/>
      <c r="E260" s="3"/>
      <c r="F260" s="3"/>
      <c r="G260" s="69"/>
      <c r="H260" s="69"/>
      <c r="I260" s="70"/>
    </row>
    <row r="261" spans="2:9" ht="15.75">
      <c r="B261" s="1"/>
      <c r="C261" s="1"/>
      <c r="D261" s="1"/>
      <c r="E261" s="3"/>
      <c r="F261" s="3"/>
      <c r="G261" s="68"/>
      <c r="H261" s="69"/>
      <c r="I261" s="70"/>
    </row>
    <row r="262" spans="2:9" ht="15">
      <c r="B262" s="1"/>
      <c r="C262" s="1"/>
      <c r="D262" s="1"/>
      <c r="G262" s="69"/>
      <c r="H262" s="69"/>
      <c r="I262" s="70"/>
    </row>
    <row r="263" spans="2:9" ht="15">
      <c r="B263" s="1"/>
      <c r="C263" s="1"/>
      <c r="D263" s="1"/>
      <c r="G263" s="69"/>
      <c r="H263" s="69"/>
      <c r="I263" s="70"/>
    </row>
    <row r="264" spans="2:9" ht="15.75">
      <c r="B264" s="1"/>
      <c r="C264" s="1"/>
      <c r="D264" s="1"/>
      <c r="G264" s="68"/>
      <c r="H264" s="69"/>
      <c r="I264" s="70"/>
    </row>
    <row r="265" spans="2:9" ht="15">
      <c r="B265" s="1"/>
      <c r="C265" s="1"/>
      <c r="D265" s="1"/>
      <c r="G265" s="69"/>
      <c r="H265" s="69"/>
      <c r="I265" s="70"/>
    </row>
    <row r="266" spans="2:9" ht="15">
      <c r="B266" s="1"/>
      <c r="C266" s="1"/>
      <c r="D266" s="1"/>
      <c r="G266" s="69"/>
      <c r="H266" s="69"/>
      <c r="I266" s="70"/>
    </row>
    <row r="267" spans="2:9" ht="15.75">
      <c r="B267" s="1"/>
      <c r="C267" s="1"/>
      <c r="D267" s="1"/>
      <c r="G267" s="68"/>
      <c r="H267" s="69"/>
      <c r="I267" s="70"/>
    </row>
    <row r="268" spans="2:9" ht="15">
      <c r="B268" s="1"/>
      <c r="C268" s="1"/>
      <c r="D268" s="1"/>
      <c r="G268" s="69"/>
      <c r="H268" s="69"/>
      <c r="I268" s="70"/>
    </row>
    <row r="269" spans="2:9" ht="15">
      <c r="B269" s="1"/>
      <c r="C269" s="1"/>
      <c r="D269" s="1"/>
      <c r="G269" s="69"/>
      <c r="H269" s="69"/>
      <c r="I269" s="70"/>
    </row>
    <row r="270" spans="2:9" ht="15">
      <c r="B270" s="1"/>
      <c r="C270" s="1"/>
      <c r="D270" s="1"/>
      <c r="G270" s="71"/>
      <c r="H270" s="69"/>
      <c r="I270" s="70"/>
    </row>
    <row r="271" spans="2:9" ht="15">
      <c r="B271" s="1"/>
      <c r="C271" s="1"/>
      <c r="D271" s="1"/>
      <c r="G271" s="71"/>
      <c r="H271" s="69"/>
      <c r="I271" s="70"/>
    </row>
    <row r="272" spans="2:9" ht="15">
      <c r="B272" s="1"/>
      <c r="C272" s="1"/>
      <c r="D272" s="1"/>
      <c r="G272" s="71"/>
      <c r="H272" s="69"/>
      <c r="I272" s="70"/>
    </row>
    <row r="273" spans="2:9" ht="15.75">
      <c r="B273" s="1"/>
      <c r="C273" s="1"/>
      <c r="D273" s="1"/>
      <c r="G273" s="68"/>
      <c r="H273" s="69"/>
      <c r="I273" s="70"/>
    </row>
    <row r="274" spans="2:9" ht="15">
      <c r="B274" s="1"/>
      <c r="C274" s="1"/>
      <c r="D274" s="1"/>
      <c r="G274" s="69"/>
      <c r="H274" s="69"/>
      <c r="I274" s="70"/>
    </row>
    <row r="275" spans="2:9" ht="15">
      <c r="B275" s="1"/>
      <c r="C275" s="1"/>
      <c r="D275" s="1"/>
      <c r="G275" s="69"/>
      <c r="H275" s="69"/>
      <c r="I275" s="70"/>
    </row>
    <row r="276" spans="2:9" ht="15.75">
      <c r="B276" s="1"/>
      <c r="C276" s="1"/>
      <c r="D276" s="1"/>
      <c r="G276" s="68"/>
      <c r="H276" s="69"/>
      <c r="I276" s="70"/>
    </row>
    <row r="277" spans="7:9" ht="15">
      <c r="G277" s="69"/>
      <c r="H277" s="69"/>
      <c r="I277" s="70"/>
    </row>
    <row r="278" spans="7:9" ht="15">
      <c r="G278" s="69"/>
      <c r="H278" s="69"/>
      <c r="I278" s="70"/>
    </row>
    <row r="279" spans="7:9" ht="15.75">
      <c r="G279" s="68"/>
      <c r="H279" s="69"/>
      <c r="I279" s="70"/>
    </row>
    <row r="280" spans="7:9" ht="15">
      <c r="G280" s="69"/>
      <c r="H280" s="69"/>
      <c r="I280" s="70"/>
    </row>
    <row r="281" spans="7:9" ht="15">
      <c r="G281" s="69"/>
      <c r="H281" s="69"/>
      <c r="I281" s="70"/>
    </row>
    <row r="282" spans="7:9" ht="15">
      <c r="G282" s="71"/>
      <c r="H282" s="69"/>
      <c r="I282" s="70"/>
    </row>
    <row r="283" spans="7:9" ht="15">
      <c r="G283" s="71"/>
      <c r="H283" s="69"/>
      <c r="I283" s="70"/>
    </row>
    <row r="284" spans="7:9" ht="15">
      <c r="G284" s="72"/>
      <c r="H284" s="69"/>
      <c r="I284" s="70"/>
    </row>
    <row r="285" spans="7:9" ht="15">
      <c r="G285" s="73"/>
      <c r="H285" s="69"/>
      <c r="I285" s="70"/>
    </row>
    <row r="286" spans="7:9" ht="15">
      <c r="G286" s="73"/>
      <c r="H286" s="69"/>
      <c r="I286" s="70"/>
    </row>
    <row r="287" spans="7:9" ht="15">
      <c r="G287" s="74"/>
      <c r="H287" s="69"/>
      <c r="I287" s="70"/>
    </row>
    <row r="288" spans="7:9" ht="15.75">
      <c r="G288" s="68"/>
      <c r="H288" s="69"/>
      <c r="I288" s="70"/>
    </row>
    <row r="289" spans="7:9" ht="15">
      <c r="G289" s="69"/>
      <c r="H289" s="69"/>
      <c r="I289" s="70"/>
    </row>
    <row r="290" spans="7:9" ht="15">
      <c r="G290" s="69"/>
      <c r="H290" s="69"/>
      <c r="I290" s="70"/>
    </row>
    <row r="291" spans="7:9" ht="15.75">
      <c r="G291" s="68"/>
      <c r="H291" s="69"/>
      <c r="I291" s="70"/>
    </row>
    <row r="292" spans="7:9" ht="15">
      <c r="G292" s="69"/>
      <c r="H292" s="69"/>
      <c r="I292" s="70"/>
    </row>
    <row r="293" spans="7:9" ht="15">
      <c r="G293" s="69"/>
      <c r="H293" s="69"/>
      <c r="I293" s="70"/>
    </row>
    <row r="294" spans="7:9" ht="15.75">
      <c r="G294" s="68"/>
      <c r="H294" s="69"/>
      <c r="I294" s="70"/>
    </row>
    <row r="295" spans="7:9" ht="15">
      <c r="G295" s="69"/>
      <c r="H295" s="69"/>
      <c r="I295" s="70"/>
    </row>
    <row r="296" spans="7:9" ht="15">
      <c r="G296" s="69"/>
      <c r="H296" s="69"/>
      <c r="I296" s="70"/>
    </row>
    <row r="297" spans="7:9" ht="15.75">
      <c r="G297" s="68"/>
      <c r="H297" s="69"/>
      <c r="I297" s="70"/>
    </row>
    <row r="298" spans="7:9" ht="15">
      <c r="G298" s="69"/>
      <c r="H298" s="69"/>
      <c r="I298" s="70"/>
    </row>
    <row r="299" spans="7:9" ht="15">
      <c r="G299" s="69"/>
      <c r="H299" s="69"/>
      <c r="I299" s="70"/>
    </row>
    <row r="300" spans="7:9" ht="12.75">
      <c r="G300" s="70"/>
      <c r="H300" s="70"/>
      <c r="I300" s="70"/>
    </row>
  </sheetData>
  <sheetProtection/>
  <mergeCells count="87">
    <mergeCell ref="A51:A53"/>
    <mergeCell ref="A48:A50"/>
    <mergeCell ref="A66:A68"/>
    <mergeCell ref="A114:A116"/>
    <mergeCell ref="A132:A134"/>
    <mergeCell ref="A87:A89"/>
    <mergeCell ref="A84:A86"/>
    <mergeCell ref="A57:A59"/>
    <mergeCell ref="A60:A62"/>
    <mergeCell ref="A36:A38"/>
    <mergeCell ref="A27:A29"/>
    <mergeCell ref="A24:A26"/>
    <mergeCell ref="C7:C8"/>
    <mergeCell ref="E7:H7"/>
    <mergeCell ref="A42:A44"/>
    <mergeCell ref="A39:A41"/>
    <mergeCell ref="A111:A113"/>
    <mergeCell ref="A30:A32"/>
    <mergeCell ref="A33:A35"/>
    <mergeCell ref="A54:A56"/>
    <mergeCell ref="A45:A47"/>
    <mergeCell ref="A63:A65"/>
    <mergeCell ref="A75:A77"/>
    <mergeCell ref="A78:A80"/>
    <mergeCell ref="A81:A83"/>
    <mergeCell ref="A18:A20"/>
    <mergeCell ref="A21:A23"/>
    <mergeCell ref="A10:A13"/>
    <mergeCell ref="B7:B8"/>
    <mergeCell ref="A7:A8"/>
    <mergeCell ref="D7:D8"/>
    <mergeCell ref="A14:A17"/>
    <mergeCell ref="A69:A71"/>
    <mergeCell ref="A105:A107"/>
    <mergeCell ref="A96:A98"/>
    <mergeCell ref="A99:A101"/>
    <mergeCell ref="A141:A143"/>
    <mergeCell ref="A102:A104"/>
    <mergeCell ref="A108:A110"/>
    <mergeCell ref="A117:A119"/>
    <mergeCell ref="A126:A128"/>
    <mergeCell ref="A135:A137"/>
    <mergeCell ref="A72:A74"/>
    <mergeCell ref="A138:A140"/>
    <mergeCell ref="A153:A155"/>
    <mergeCell ref="A129:A131"/>
    <mergeCell ref="A171:A173"/>
    <mergeCell ref="A123:A125"/>
    <mergeCell ref="A120:A122"/>
    <mergeCell ref="A144:A146"/>
    <mergeCell ref="A90:A92"/>
    <mergeCell ref="A93:A95"/>
    <mergeCell ref="A147:A149"/>
    <mergeCell ref="A150:A152"/>
    <mergeCell ref="A192:A194"/>
    <mergeCell ref="A156:A158"/>
    <mergeCell ref="A201:A203"/>
    <mergeCell ref="A162:A164"/>
    <mergeCell ref="A195:A197"/>
    <mergeCell ref="A159:A161"/>
    <mergeCell ref="A174:A176"/>
    <mergeCell ref="A180:A182"/>
    <mergeCell ref="A165:A167"/>
    <mergeCell ref="A225:A227"/>
    <mergeCell ref="A228:A230"/>
    <mergeCell ref="A207:A209"/>
    <mergeCell ref="A213:A215"/>
    <mergeCell ref="A183:A185"/>
    <mergeCell ref="A168:A170"/>
    <mergeCell ref="A198:A200"/>
    <mergeCell ref="A186:A188"/>
    <mergeCell ref="A189:A191"/>
    <mergeCell ref="A237:A239"/>
    <mergeCell ref="A222:A224"/>
    <mergeCell ref="A231:A233"/>
    <mergeCell ref="A234:A236"/>
    <mergeCell ref="A210:A212"/>
    <mergeCell ref="A2:H2"/>
    <mergeCell ref="A3:H3"/>
    <mergeCell ref="A4:H4"/>
    <mergeCell ref="A5:H5"/>
    <mergeCell ref="A243:A245"/>
    <mergeCell ref="A216:A218"/>
    <mergeCell ref="A219:A221"/>
    <mergeCell ref="A204:A206"/>
    <mergeCell ref="A240:A242"/>
    <mergeCell ref="A177:A179"/>
  </mergeCells>
  <printOptions/>
  <pageMargins left="0.7874015748031497" right="0.1968503937007874" top="0.3937007874015748" bottom="0.1968503937007874" header="0.15748031496062992" footer="0.196850393700787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Кочетова Галина С.</cp:lastModifiedBy>
  <cp:lastPrinted>2021-03-23T03:37:29Z</cp:lastPrinted>
  <dcterms:created xsi:type="dcterms:W3CDTF">1996-10-08T23:32:33Z</dcterms:created>
  <dcterms:modified xsi:type="dcterms:W3CDTF">2021-03-23T07:27:29Z</dcterms:modified>
  <cp:category/>
  <cp:version/>
  <cp:contentType/>
  <cp:contentStatus/>
</cp:coreProperties>
</file>